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9690" windowHeight="7290" tabRatio="399" activeTab="0"/>
  </bookViews>
  <sheets>
    <sheet name=" FONIS 2004 - 2012" sheetId="1" r:id="rId1"/>
    <sheet name="Hoja1" sheetId="2" state="hidden" r:id="rId2"/>
  </sheets>
  <definedNames>
    <definedName name="_xlnm.Print_Area" localSheetId="0">' FONIS 2004 - 2012'!$C$1:$U$92</definedName>
  </definedNames>
  <calcPr fullCalcOnLoad="1"/>
</workbook>
</file>

<file path=xl/sharedStrings.xml><?xml version="1.0" encoding="utf-8"?>
<sst xmlns="http://schemas.openxmlformats.org/spreadsheetml/2006/main" count="75" uniqueCount="54">
  <si>
    <t>Institución</t>
  </si>
  <si>
    <t xml:space="preserve">OTRAS INSTITUCIONES </t>
  </si>
  <si>
    <t>Monto 2005</t>
  </si>
  <si>
    <t>Total Adjudicado por FONIS</t>
  </si>
  <si>
    <t>M 2005</t>
  </si>
  <si>
    <t>PUC DE CHILE</t>
  </si>
  <si>
    <t xml:space="preserve">U. AUSTRAL DE CHILE  </t>
  </si>
  <si>
    <t>U. DE CHILE</t>
  </si>
  <si>
    <t>U. DE CONCEPCION</t>
  </si>
  <si>
    <t>U. DE LA FRONTERA</t>
  </si>
  <si>
    <t>U. DE SANTIAGO DE CHILE</t>
  </si>
  <si>
    <t>U. DE TALCA</t>
  </si>
  <si>
    <t>U. DE VALPARAISO</t>
  </si>
  <si>
    <t xml:space="preserve">U. MAYOR  </t>
  </si>
  <si>
    <t>N° Proy. 2005</t>
  </si>
  <si>
    <t xml:space="preserve">U. ARCIS  </t>
  </si>
  <si>
    <t>U. C. DEL MAULE</t>
  </si>
  <si>
    <t xml:space="preserve">U. C. DEL NORTE  </t>
  </si>
  <si>
    <t>M 2006</t>
  </si>
  <si>
    <t>M 2007</t>
  </si>
  <si>
    <t>M 2008</t>
  </si>
  <si>
    <t>M 2009</t>
  </si>
  <si>
    <t>M 2010</t>
  </si>
  <si>
    <t>Totales Anuales</t>
  </si>
  <si>
    <t>Fondo Nacional de Investigación en Salud: FONIS</t>
  </si>
  <si>
    <t>Nota: los proyectos conjuntos no son contabilizados en número, aunque sí en los montos asignados a la institución secundaria.</t>
  </si>
  <si>
    <t>Recursos en miles de pesos de cada año</t>
  </si>
  <si>
    <t>U. MAYOR</t>
  </si>
  <si>
    <t>U. ACADEMIA DE HUMANISMO CRISTIANO</t>
  </si>
  <si>
    <t>PONTIFICIA U. CATÓLICA DE CHILE</t>
  </si>
  <si>
    <t>U. DE CONCEPCIÓN</t>
  </si>
  <si>
    <t>PONTIFICIA U. CATÓLICA DE VALPARAÍSO</t>
  </si>
  <si>
    <t>U. AUSTRAL DE CHILE</t>
  </si>
  <si>
    <t>U. CATÓLICA DEL NORTE</t>
  </si>
  <si>
    <t>U. DEL DESARROLLO</t>
  </si>
  <si>
    <t>U. DE VALPARAÍSO</t>
  </si>
  <si>
    <t>U. DIEGO PORTALES</t>
  </si>
  <si>
    <t>U. ARTURO PRAT</t>
  </si>
  <si>
    <t>U. ANDRÉS BELLO</t>
  </si>
  <si>
    <t>U. DE ARTE Y CIENCIAS SOCIALES ARCIS</t>
  </si>
  <si>
    <t>U. DE LOS ANDES</t>
  </si>
  <si>
    <t>U. CATÓLICA DEL MAULE</t>
  </si>
  <si>
    <t>U. CATÓLICA DE TEMUCO</t>
  </si>
  <si>
    <t>U. DE LOS LAGOS</t>
  </si>
  <si>
    <t>U. ALBERTO HURTADO</t>
  </si>
  <si>
    <t>Código Institución</t>
  </si>
  <si>
    <t>M 2011</t>
  </si>
  <si>
    <t>U. TÉCNICA FEDERICO SANTA MARÍA</t>
  </si>
  <si>
    <t>U. DE ANTOFAGASTA</t>
  </si>
  <si>
    <t>M 2012</t>
  </si>
  <si>
    <t>Montos 2012 son solicitados</t>
  </si>
  <si>
    <t>PROYECTOS Y MONTOS ADJUDICADOS 2004 - 2012</t>
  </si>
  <si>
    <t>Proyectos Adjudicados</t>
  </si>
  <si>
    <t>Montos Adjudicados ($ M)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</si>
</sst>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0"/>
    <numFmt numFmtId="184" formatCode="#,##0.0"/>
    <numFmt numFmtId="185" formatCode="_ * #,##0.0_ ;_ * \-#,##0.0_ ;_ * &quot;-&quot;??_ ;_ @_ "/>
    <numFmt numFmtId="186" formatCode="_ * #,##0_ ;_ * \-#,##0_ ;_ * &quot;-&quot;??_ ;_ @_ "/>
    <numFmt numFmtId="187" formatCode="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"/>
    <numFmt numFmtId="197" formatCode="_ &quot;$&quot;* #,##0.0_ ;_ &quot;$&quot;* \-#,##0.0_ ;_ &quot;$&quot;* &quot;-&quot;??_ ;_ @_ "/>
    <numFmt numFmtId="198" formatCode="_ &quot;$&quot;* #,##0_ ;_ &quot;$&quot;* \-#,##0_ ;_ &quot;$&quot;* &quot;-&quot;??_ ;_ @_ "/>
    <numFmt numFmtId="199" formatCode="0.00000"/>
    <numFmt numFmtId="200" formatCode="0.0000"/>
    <numFmt numFmtId="201" formatCode="0.0%"/>
    <numFmt numFmtId="202" formatCode="0.00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C2A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9" fontId="0" fillId="0" borderId="10" xfId="52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186" fontId="2" fillId="0" borderId="10" xfId="46" applyNumberFormat="1" applyFont="1" applyFill="1" applyBorder="1" applyAlignment="1">
      <alignment/>
    </xf>
    <xf numFmtId="186" fontId="0" fillId="0" borderId="10" xfId="46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86" fontId="0" fillId="0" borderId="0" xfId="46" applyNumberFormat="1" applyFont="1" applyFill="1" applyBorder="1" applyAlignment="1">
      <alignment/>
    </xf>
    <xf numFmtId="186" fontId="2" fillId="0" borderId="0" xfId="46" applyNumberFormat="1" applyFont="1" applyFill="1" applyBorder="1" applyAlignment="1">
      <alignment/>
    </xf>
    <xf numFmtId="9" fontId="0" fillId="0" borderId="0" xfId="52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ill="1" applyBorder="1" applyAlignment="1">
      <alignment horizontal="center"/>
    </xf>
    <xf numFmtId="186" fontId="0" fillId="0" borderId="12" xfId="46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186" fontId="41" fillId="0" borderId="0" xfId="4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6" fontId="2" fillId="0" borderId="0" xfId="4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86" fontId="0" fillId="0" borderId="13" xfId="46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86" fontId="0" fillId="0" borderId="14" xfId="46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41" fillId="34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1" defaultTableStyle="Estilo de tabla 2" defaultPivotStyle="PivotStyleLight16">
    <tableStyle name="Estilo de tabla 1" pivot="0" count="1"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65315"/>
  <sheetViews>
    <sheetView showGridLines="0" tabSelected="1" zoomScale="70" zoomScaleNormal="70" zoomScalePageLayoutView="0" workbookViewId="0" topLeftCell="C1">
      <selection activeCell="L6" sqref="L6"/>
    </sheetView>
  </sheetViews>
  <sheetFormatPr defaultColWidth="11.421875" defaultRowHeight="12.75"/>
  <cols>
    <col min="1" max="1" width="3.28125" style="0" customWidth="1"/>
    <col min="2" max="2" width="15.140625" style="25" customWidth="1"/>
    <col min="3" max="3" width="42.7109375" style="0" customWidth="1"/>
    <col min="4" max="11" width="10.140625" style="0" customWidth="1"/>
    <col min="12" max="18" width="12.57421875" style="0" customWidth="1"/>
  </cols>
  <sheetData>
    <row r="1" ht="26.25" customHeight="1">
      <c r="C1" s="18" t="s">
        <v>24</v>
      </c>
    </row>
    <row r="2" ht="16.5" customHeight="1">
      <c r="C2" s="19" t="s">
        <v>51</v>
      </c>
    </row>
    <row r="3" ht="16.5" customHeight="1">
      <c r="C3" s="19" t="s">
        <v>26</v>
      </c>
    </row>
    <row r="5" spans="2:19" s="15" customFormat="1" ht="38.25" customHeight="1">
      <c r="B5" s="40" t="s">
        <v>45</v>
      </c>
      <c r="C5" s="44" t="s">
        <v>0</v>
      </c>
      <c r="D5" s="41" t="s">
        <v>52</v>
      </c>
      <c r="E5" s="41"/>
      <c r="F5" s="41"/>
      <c r="G5" s="41"/>
      <c r="H5" s="41"/>
      <c r="I5" s="41"/>
      <c r="J5" s="41"/>
      <c r="K5" s="42"/>
      <c r="L5" s="43" t="s">
        <v>53</v>
      </c>
      <c r="M5" s="43"/>
      <c r="N5" s="43"/>
      <c r="O5" s="43"/>
      <c r="P5" s="43"/>
      <c r="Q5" s="43"/>
      <c r="R5" s="43"/>
      <c r="S5" s="43"/>
    </row>
    <row r="6" spans="2:19" ht="23.25" customHeight="1">
      <c r="B6" s="40"/>
      <c r="C6" s="44"/>
      <c r="D6" s="26">
        <v>2005</v>
      </c>
      <c r="E6" s="26">
        <v>2006</v>
      </c>
      <c r="F6" s="26">
        <v>2007</v>
      </c>
      <c r="G6" s="26">
        <v>2008</v>
      </c>
      <c r="H6" s="26">
        <v>2009</v>
      </c>
      <c r="I6" s="26">
        <v>2010</v>
      </c>
      <c r="J6" s="26">
        <v>2011</v>
      </c>
      <c r="K6" s="26">
        <v>2012</v>
      </c>
      <c r="L6" s="26" t="s">
        <v>4</v>
      </c>
      <c r="M6" s="26" t="s">
        <v>18</v>
      </c>
      <c r="N6" s="26" t="s">
        <v>19</v>
      </c>
      <c r="O6" s="26" t="s">
        <v>20</v>
      </c>
      <c r="P6" s="26" t="s">
        <v>21</v>
      </c>
      <c r="Q6" s="26" t="s">
        <v>22</v>
      </c>
      <c r="R6" s="26" t="s">
        <v>46</v>
      </c>
      <c r="S6" s="26" t="s">
        <v>49</v>
      </c>
    </row>
    <row r="7" spans="2:19" ht="19.5" customHeight="1">
      <c r="B7" s="35">
        <v>1002</v>
      </c>
      <c r="C7" s="28" t="s">
        <v>29</v>
      </c>
      <c r="D7" s="29">
        <v>6</v>
      </c>
      <c r="E7" s="29">
        <v>6</v>
      </c>
      <c r="F7" s="29">
        <v>4</v>
      </c>
      <c r="G7" s="29">
        <v>6</v>
      </c>
      <c r="H7" s="29">
        <v>5</v>
      </c>
      <c r="I7" s="29">
        <v>8</v>
      </c>
      <c r="J7" s="29">
        <v>6</v>
      </c>
      <c r="K7" s="29">
        <v>7</v>
      </c>
      <c r="L7" s="30">
        <v>70195</v>
      </c>
      <c r="M7" s="30">
        <v>93650</v>
      </c>
      <c r="N7" s="30">
        <v>67800</v>
      </c>
      <c r="O7" s="30">
        <v>93300</v>
      </c>
      <c r="P7" s="30">
        <v>87000</v>
      </c>
      <c r="Q7" s="30">
        <v>191671</v>
      </c>
      <c r="R7" s="30">
        <v>136542.965</v>
      </c>
      <c r="S7" s="30">
        <f>25254+30000+28870+19590+29990+12600+30000</f>
        <v>176304</v>
      </c>
    </row>
    <row r="8" spans="2:19" ht="19.5" customHeight="1">
      <c r="B8" s="36">
        <v>1004</v>
      </c>
      <c r="C8" s="31" t="s">
        <v>31</v>
      </c>
      <c r="D8" s="16"/>
      <c r="E8" s="16"/>
      <c r="F8" s="16"/>
      <c r="G8" s="16"/>
      <c r="H8" s="16"/>
      <c r="I8" s="16">
        <v>1</v>
      </c>
      <c r="J8" s="16"/>
      <c r="K8" s="16"/>
      <c r="L8" s="17"/>
      <c r="M8" s="17"/>
      <c r="N8" s="17"/>
      <c r="O8" s="17"/>
      <c r="P8" s="17"/>
      <c r="Q8" s="17">
        <v>20282</v>
      </c>
      <c r="R8" s="17"/>
      <c r="S8" s="17"/>
    </row>
    <row r="9" spans="2:19" ht="19.5" customHeight="1">
      <c r="B9" s="36">
        <v>1026</v>
      </c>
      <c r="C9" s="31" t="s">
        <v>28</v>
      </c>
      <c r="D9" s="16"/>
      <c r="E9" s="16"/>
      <c r="F9" s="16"/>
      <c r="G9" s="16">
        <v>1</v>
      </c>
      <c r="H9" s="16"/>
      <c r="I9" s="16"/>
      <c r="J9" s="16"/>
      <c r="K9" s="16"/>
      <c r="L9" s="17"/>
      <c r="M9" s="17"/>
      <c r="N9" s="17"/>
      <c r="O9" s="17">
        <v>15000</v>
      </c>
      <c r="P9" s="17"/>
      <c r="Q9" s="17"/>
      <c r="R9" s="17"/>
      <c r="S9" s="17"/>
    </row>
    <row r="10" spans="2:19" ht="19.5" customHeight="1">
      <c r="B10" s="36">
        <v>1057</v>
      </c>
      <c r="C10" s="31" t="s">
        <v>44</v>
      </c>
      <c r="D10" s="16"/>
      <c r="E10" s="16"/>
      <c r="F10" s="16"/>
      <c r="G10" s="16">
        <v>1</v>
      </c>
      <c r="H10" s="16"/>
      <c r="I10" s="16"/>
      <c r="J10" s="16"/>
      <c r="K10" s="16"/>
      <c r="L10" s="17"/>
      <c r="M10" s="17"/>
      <c r="N10" s="17"/>
      <c r="O10" s="17">
        <v>11500</v>
      </c>
      <c r="P10" s="17"/>
      <c r="Q10" s="17"/>
      <c r="R10" s="17"/>
      <c r="S10" s="17"/>
    </row>
    <row r="11" spans="2:19" ht="19.5" customHeight="1">
      <c r="B11" s="36">
        <v>1031</v>
      </c>
      <c r="C11" s="31" t="s">
        <v>38</v>
      </c>
      <c r="D11" s="16"/>
      <c r="E11" s="16"/>
      <c r="F11" s="16"/>
      <c r="G11" s="16"/>
      <c r="H11" s="16"/>
      <c r="I11" s="16">
        <v>1</v>
      </c>
      <c r="J11" s="16">
        <v>1</v>
      </c>
      <c r="K11" s="16">
        <v>2</v>
      </c>
      <c r="L11" s="17"/>
      <c r="M11" s="17"/>
      <c r="N11" s="17"/>
      <c r="O11" s="17"/>
      <c r="P11" s="17"/>
      <c r="Q11" s="17">
        <v>25000</v>
      </c>
      <c r="R11" s="17">
        <v>9984.05</v>
      </c>
      <c r="S11" s="17">
        <f>25553+23680</f>
        <v>49233</v>
      </c>
    </row>
    <row r="12" spans="2:19" ht="19.5" customHeight="1">
      <c r="B12" s="36">
        <v>1020</v>
      </c>
      <c r="C12" s="31" t="s">
        <v>37</v>
      </c>
      <c r="D12" s="16"/>
      <c r="E12" s="16"/>
      <c r="F12" s="16"/>
      <c r="G12" s="16"/>
      <c r="H12" s="16">
        <v>1</v>
      </c>
      <c r="I12" s="16"/>
      <c r="J12" s="16"/>
      <c r="K12" s="16">
        <v>1</v>
      </c>
      <c r="L12" s="17"/>
      <c r="M12" s="17"/>
      <c r="N12" s="17"/>
      <c r="O12" s="17"/>
      <c r="P12" s="17">
        <v>24970</v>
      </c>
      <c r="Q12" s="17"/>
      <c r="R12" s="17"/>
      <c r="S12" s="17">
        <f>29992</f>
        <v>29992</v>
      </c>
    </row>
    <row r="13" spans="2:19" ht="19.5" customHeight="1">
      <c r="B13" s="36">
        <v>1007</v>
      </c>
      <c r="C13" s="31" t="s">
        <v>32</v>
      </c>
      <c r="D13" s="16">
        <v>1</v>
      </c>
      <c r="E13" s="16"/>
      <c r="F13" s="16"/>
      <c r="G13" s="16"/>
      <c r="H13" s="16"/>
      <c r="I13" s="16">
        <v>1</v>
      </c>
      <c r="J13" s="16">
        <v>2</v>
      </c>
      <c r="K13" s="16"/>
      <c r="L13" s="17">
        <v>2730</v>
      </c>
      <c r="M13" s="17"/>
      <c r="N13" s="17"/>
      <c r="O13" s="17"/>
      <c r="P13" s="17"/>
      <c r="Q13" s="17">
        <v>20450</v>
      </c>
      <c r="R13" s="17">
        <v>57999.384</v>
      </c>
      <c r="S13" s="17"/>
    </row>
    <row r="14" spans="2:19" ht="19.5" customHeight="1">
      <c r="B14" s="36">
        <v>1052</v>
      </c>
      <c r="C14" s="31" t="s">
        <v>42</v>
      </c>
      <c r="D14" s="16"/>
      <c r="E14" s="16"/>
      <c r="F14" s="16">
        <v>1</v>
      </c>
      <c r="G14" s="16">
        <v>1</v>
      </c>
      <c r="H14" s="16"/>
      <c r="I14" s="16">
        <v>1</v>
      </c>
      <c r="J14" s="16">
        <v>1</v>
      </c>
      <c r="K14" s="16"/>
      <c r="L14" s="17"/>
      <c r="M14" s="17"/>
      <c r="N14" s="17">
        <v>22000</v>
      </c>
      <c r="O14" s="17">
        <v>25000</v>
      </c>
      <c r="P14" s="17"/>
      <c r="Q14" s="17">
        <v>22846</v>
      </c>
      <c r="R14" s="17">
        <v>30000</v>
      </c>
      <c r="S14" s="17"/>
    </row>
    <row r="15" spans="2:19" ht="19.5" customHeight="1">
      <c r="B15" s="36">
        <v>1049</v>
      </c>
      <c r="C15" s="31" t="s">
        <v>41</v>
      </c>
      <c r="D15" s="16"/>
      <c r="E15" s="16"/>
      <c r="F15" s="16"/>
      <c r="G15" s="16"/>
      <c r="H15" s="16"/>
      <c r="I15" s="16">
        <v>1</v>
      </c>
      <c r="J15" s="16"/>
      <c r="K15" s="16"/>
      <c r="L15" s="17"/>
      <c r="M15" s="17"/>
      <c r="N15" s="17"/>
      <c r="O15" s="17"/>
      <c r="P15" s="17"/>
      <c r="Q15" s="17">
        <v>25000</v>
      </c>
      <c r="R15" s="17"/>
      <c r="S15" s="17"/>
    </row>
    <row r="16" spans="2:19" ht="19.5" customHeight="1">
      <c r="B16" s="36">
        <v>1008</v>
      </c>
      <c r="C16" s="31" t="s">
        <v>33</v>
      </c>
      <c r="D16" s="16">
        <v>1</v>
      </c>
      <c r="E16" s="16"/>
      <c r="F16" s="16"/>
      <c r="G16" s="16"/>
      <c r="H16" s="16"/>
      <c r="I16" s="16">
        <v>1</v>
      </c>
      <c r="J16" s="16"/>
      <c r="K16" s="16"/>
      <c r="L16" s="17">
        <v>19000</v>
      </c>
      <c r="M16" s="17"/>
      <c r="N16" s="17"/>
      <c r="O16" s="17"/>
      <c r="P16" s="17"/>
      <c r="Q16" s="17">
        <v>25000</v>
      </c>
      <c r="R16" s="17"/>
      <c r="S16" s="17"/>
    </row>
    <row r="17" spans="2:19" ht="19.5" customHeight="1">
      <c r="B17" s="36">
        <v>1012</v>
      </c>
      <c r="C17" s="31" t="s">
        <v>48</v>
      </c>
      <c r="D17" s="16"/>
      <c r="E17" s="16"/>
      <c r="F17" s="16"/>
      <c r="G17" s="16"/>
      <c r="H17" s="16"/>
      <c r="I17" s="16"/>
      <c r="J17" s="16">
        <v>1</v>
      </c>
      <c r="K17" s="16"/>
      <c r="L17" s="17"/>
      <c r="M17" s="17"/>
      <c r="N17" s="17"/>
      <c r="O17" s="17"/>
      <c r="P17" s="17"/>
      <c r="Q17" s="17"/>
      <c r="R17" s="17">
        <v>30000</v>
      </c>
      <c r="S17" s="17"/>
    </row>
    <row r="18" spans="2:19" ht="19.5" customHeight="1">
      <c r="B18" s="36">
        <v>1032</v>
      </c>
      <c r="C18" s="31" t="s">
        <v>39</v>
      </c>
      <c r="D18" s="16">
        <v>1</v>
      </c>
      <c r="E18" s="16"/>
      <c r="F18" s="16"/>
      <c r="G18" s="16"/>
      <c r="H18" s="16"/>
      <c r="I18" s="16"/>
      <c r="J18" s="16"/>
      <c r="K18" s="16"/>
      <c r="L18" s="17">
        <v>17748</v>
      </c>
      <c r="M18" s="17"/>
      <c r="N18" s="17"/>
      <c r="O18" s="17"/>
      <c r="P18" s="17"/>
      <c r="Q18" s="17"/>
      <c r="R18" s="17"/>
      <c r="S18" s="17"/>
    </row>
    <row r="19" spans="2:19" ht="19.5" customHeight="1">
      <c r="B19" s="36">
        <v>1001</v>
      </c>
      <c r="C19" s="31" t="s">
        <v>7</v>
      </c>
      <c r="D19" s="16">
        <v>9</v>
      </c>
      <c r="E19" s="16">
        <v>6</v>
      </c>
      <c r="F19" s="16">
        <v>6</v>
      </c>
      <c r="G19" s="16">
        <v>7</v>
      </c>
      <c r="H19" s="16">
        <v>6</v>
      </c>
      <c r="I19" s="16">
        <v>9</v>
      </c>
      <c r="J19" s="16">
        <v>11</v>
      </c>
      <c r="K19" s="16">
        <v>14</v>
      </c>
      <c r="L19" s="17">
        <v>158688</v>
      </c>
      <c r="M19" s="17">
        <v>88700</v>
      </c>
      <c r="N19" s="17">
        <v>119000</v>
      </c>
      <c r="O19" s="17">
        <v>107100</v>
      </c>
      <c r="P19" s="17">
        <v>127124</v>
      </c>
      <c r="Q19" s="17">
        <v>222903</v>
      </c>
      <c r="R19" s="17">
        <v>291391.32</v>
      </c>
      <c r="S19" s="17">
        <f>29987+12000+30000+30000+30000+30000+29999+29997+28100+29965+30000+30000+27900+27800</f>
        <v>395748</v>
      </c>
    </row>
    <row r="20" spans="2:19" ht="19.5" customHeight="1">
      <c r="B20" s="36">
        <v>1003</v>
      </c>
      <c r="C20" s="31" t="s">
        <v>30</v>
      </c>
      <c r="D20" s="16">
        <v>2</v>
      </c>
      <c r="E20" s="16">
        <v>2</v>
      </c>
      <c r="F20" s="16">
        <v>1</v>
      </c>
      <c r="G20" s="16">
        <v>2</v>
      </c>
      <c r="H20" s="16">
        <v>1</v>
      </c>
      <c r="I20" s="16">
        <v>1</v>
      </c>
      <c r="J20" s="16"/>
      <c r="K20" s="16">
        <v>3</v>
      </c>
      <c r="L20" s="17">
        <v>29000</v>
      </c>
      <c r="M20" s="17">
        <v>37400</v>
      </c>
      <c r="N20" s="17">
        <v>15000</v>
      </c>
      <c r="O20" s="17">
        <v>45300</v>
      </c>
      <c r="P20" s="17">
        <v>24972</v>
      </c>
      <c r="Q20" s="17">
        <v>20500</v>
      </c>
      <c r="R20" s="17"/>
      <c r="S20" s="17">
        <f>29574+30000+13992</f>
        <v>73566</v>
      </c>
    </row>
    <row r="21" spans="2:19" ht="19.5" customHeight="1">
      <c r="B21" s="36">
        <v>1013</v>
      </c>
      <c r="C21" s="31" t="s">
        <v>9</v>
      </c>
      <c r="D21" s="16"/>
      <c r="E21" s="16">
        <v>3</v>
      </c>
      <c r="F21" s="16">
        <v>1</v>
      </c>
      <c r="G21" s="16"/>
      <c r="H21" s="16">
        <v>1</v>
      </c>
      <c r="I21" s="16"/>
      <c r="J21" s="16">
        <v>2</v>
      </c>
      <c r="K21" s="16">
        <v>2</v>
      </c>
      <c r="L21" s="17"/>
      <c r="M21" s="17">
        <v>33274.206</v>
      </c>
      <c r="N21" s="17">
        <v>9000</v>
      </c>
      <c r="O21" s="17"/>
      <c r="P21" s="17">
        <v>23111</v>
      </c>
      <c r="Q21" s="17"/>
      <c r="R21" s="17">
        <v>48638.739</v>
      </c>
      <c r="S21" s="17">
        <f>22000+16290</f>
        <v>38290</v>
      </c>
    </row>
    <row r="22" spans="2:19" ht="19.5" customHeight="1">
      <c r="B22" s="36">
        <v>1040</v>
      </c>
      <c r="C22" s="31" t="s">
        <v>40</v>
      </c>
      <c r="D22" s="16"/>
      <c r="E22" s="16"/>
      <c r="F22" s="16"/>
      <c r="G22" s="16">
        <v>1</v>
      </c>
      <c r="H22" s="16">
        <v>2</v>
      </c>
      <c r="I22" s="16"/>
      <c r="J22" s="16"/>
      <c r="K22" s="16">
        <v>1</v>
      </c>
      <c r="L22" s="17"/>
      <c r="M22" s="17"/>
      <c r="N22" s="17"/>
      <c r="O22" s="17">
        <v>10000</v>
      </c>
      <c r="P22" s="17">
        <v>45700</v>
      </c>
      <c r="Q22" s="17"/>
      <c r="R22" s="17"/>
      <c r="S22" s="17">
        <f>29999</f>
        <v>29999</v>
      </c>
    </row>
    <row r="23" spans="2:19" ht="19.5" customHeight="1">
      <c r="B23" s="36">
        <v>1055</v>
      </c>
      <c r="C23" s="31" t="s">
        <v>43</v>
      </c>
      <c r="D23" s="16"/>
      <c r="E23" s="16"/>
      <c r="F23" s="16">
        <v>1</v>
      </c>
      <c r="G23" s="16"/>
      <c r="H23" s="16"/>
      <c r="I23" s="16"/>
      <c r="J23" s="16"/>
      <c r="K23" s="16"/>
      <c r="L23" s="17"/>
      <c r="M23" s="17"/>
      <c r="N23" s="17">
        <v>18600</v>
      </c>
      <c r="O23" s="17"/>
      <c r="P23" s="17"/>
      <c r="Q23" s="17"/>
      <c r="R23" s="17"/>
      <c r="S23" s="17"/>
    </row>
    <row r="24" spans="2:19" ht="19.5" customHeight="1">
      <c r="B24" s="36">
        <v>1006</v>
      </c>
      <c r="C24" s="31" t="s">
        <v>10</v>
      </c>
      <c r="D24" s="16"/>
      <c r="E24" s="16">
        <v>1</v>
      </c>
      <c r="F24" s="16"/>
      <c r="G24" s="16"/>
      <c r="H24" s="16">
        <v>0</v>
      </c>
      <c r="I24" s="16"/>
      <c r="J24" s="16"/>
      <c r="K24" s="16">
        <v>1</v>
      </c>
      <c r="L24" s="17"/>
      <c r="M24" s="17">
        <v>19900</v>
      </c>
      <c r="N24" s="17"/>
      <c r="O24" s="17"/>
      <c r="P24" s="17">
        <v>2970</v>
      </c>
      <c r="Q24" s="17"/>
      <c r="R24" s="17"/>
      <c r="S24" s="17">
        <f>22362</f>
        <v>22362</v>
      </c>
    </row>
    <row r="25" spans="2:19" ht="19.5" customHeight="1">
      <c r="B25" s="36">
        <v>1015</v>
      </c>
      <c r="C25" s="31" t="s">
        <v>11</v>
      </c>
      <c r="D25" s="16">
        <v>1</v>
      </c>
      <c r="E25" s="16">
        <v>1</v>
      </c>
      <c r="F25" s="16"/>
      <c r="G25" s="16"/>
      <c r="H25" s="16">
        <v>1</v>
      </c>
      <c r="I25" s="16">
        <v>1</v>
      </c>
      <c r="J25" s="16">
        <v>1</v>
      </c>
      <c r="K25" s="16"/>
      <c r="L25" s="17">
        <v>11000</v>
      </c>
      <c r="M25" s="17">
        <v>9400</v>
      </c>
      <c r="N25" s="17"/>
      <c r="O25" s="17"/>
      <c r="P25" s="17">
        <v>26330</v>
      </c>
      <c r="Q25" s="17">
        <v>15325</v>
      </c>
      <c r="R25" s="17">
        <v>30000</v>
      </c>
      <c r="S25" s="17"/>
    </row>
    <row r="26" spans="2:19" ht="19.5" customHeight="1">
      <c r="B26" s="36">
        <v>1011</v>
      </c>
      <c r="C26" s="31" t="s">
        <v>35</v>
      </c>
      <c r="D26" s="16">
        <v>3</v>
      </c>
      <c r="E26" s="16">
        <v>2</v>
      </c>
      <c r="F26" s="16">
        <v>1</v>
      </c>
      <c r="G26" s="16">
        <v>1</v>
      </c>
      <c r="H26" s="16"/>
      <c r="I26" s="16"/>
      <c r="J26" s="16">
        <v>4</v>
      </c>
      <c r="K26" s="16">
        <v>3</v>
      </c>
      <c r="L26" s="17">
        <v>43100</v>
      </c>
      <c r="M26" s="17">
        <v>32900</v>
      </c>
      <c r="N26" s="17">
        <v>22000</v>
      </c>
      <c r="O26" s="17">
        <v>24000</v>
      </c>
      <c r="P26" s="17"/>
      <c r="Q26" s="17"/>
      <c r="R26" s="17">
        <v>108534.915</v>
      </c>
      <c r="S26" s="17">
        <f>25831+10000+18839</f>
        <v>54670</v>
      </c>
    </row>
    <row r="27" spans="2:19" ht="19.5" customHeight="1">
      <c r="B27" s="36">
        <v>1034</v>
      </c>
      <c r="C27" s="31" t="s">
        <v>34</v>
      </c>
      <c r="D27" s="16"/>
      <c r="E27" s="16"/>
      <c r="F27" s="16">
        <v>2</v>
      </c>
      <c r="G27" s="16"/>
      <c r="H27" s="16"/>
      <c r="I27" s="16"/>
      <c r="J27" s="16">
        <v>2</v>
      </c>
      <c r="K27" s="16">
        <v>1</v>
      </c>
      <c r="L27" s="17"/>
      <c r="M27" s="17"/>
      <c r="N27" s="17">
        <v>41500</v>
      </c>
      <c r="O27" s="17"/>
      <c r="P27" s="17"/>
      <c r="Q27" s="17"/>
      <c r="R27" s="17">
        <v>54992.88</v>
      </c>
      <c r="S27" s="17">
        <f>18473</f>
        <v>18473</v>
      </c>
    </row>
    <row r="28" spans="2:19" ht="19.5" customHeight="1">
      <c r="B28" s="36">
        <v>1017</v>
      </c>
      <c r="C28" s="31" t="s">
        <v>36</v>
      </c>
      <c r="D28" s="16"/>
      <c r="E28" s="16"/>
      <c r="F28" s="16"/>
      <c r="G28" s="16"/>
      <c r="H28" s="16">
        <v>1</v>
      </c>
      <c r="I28" s="16"/>
      <c r="J28" s="16"/>
      <c r="K28" s="16"/>
      <c r="L28" s="17"/>
      <c r="M28" s="17"/>
      <c r="N28" s="17"/>
      <c r="O28" s="17"/>
      <c r="P28" s="17">
        <v>24800</v>
      </c>
      <c r="Q28" s="17"/>
      <c r="R28" s="17"/>
      <c r="S28" s="17"/>
    </row>
    <row r="29" spans="2:19" ht="19.5" customHeight="1">
      <c r="B29" s="36">
        <v>1025</v>
      </c>
      <c r="C29" s="31" t="s">
        <v>27</v>
      </c>
      <c r="D29" s="16">
        <v>1</v>
      </c>
      <c r="E29" s="16"/>
      <c r="F29" s="16"/>
      <c r="G29" s="16"/>
      <c r="H29" s="16"/>
      <c r="I29" s="16">
        <v>1</v>
      </c>
      <c r="J29" s="16"/>
      <c r="K29" s="16"/>
      <c r="L29" s="17">
        <v>18000</v>
      </c>
      <c r="M29" s="17"/>
      <c r="N29" s="17"/>
      <c r="O29" s="17"/>
      <c r="P29" s="17"/>
      <c r="Q29" s="17">
        <v>25000</v>
      </c>
      <c r="R29" s="17"/>
      <c r="S29" s="17"/>
    </row>
    <row r="30" spans="2:19" ht="19.5" customHeight="1">
      <c r="B30" s="36">
        <v>1005</v>
      </c>
      <c r="C30" s="31" t="s">
        <v>47</v>
      </c>
      <c r="D30" s="16"/>
      <c r="E30" s="16"/>
      <c r="F30" s="16"/>
      <c r="G30" s="16"/>
      <c r="H30" s="16"/>
      <c r="I30" s="16"/>
      <c r="J30" s="16">
        <v>1</v>
      </c>
      <c r="K30" s="16"/>
      <c r="L30" s="17"/>
      <c r="M30" s="17"/>
      <c r="N30" s="17"/>
      <c r="O30" s="17"/>
      <c r="P30" s="17"/>
      <c r="Q30" s="17"/>
      <c r="R30" s="17">
        <v>29990</v>
      </c>
      <c r="S30" s="17"/>
    </row>
    <row r="31" spans="2:19" ht="19.5" customHeight="1">
      <c r="B31" s="33">
        <v>99</v>
      </c>
      <c r="C31" s="32" t="s">
        <v>1</v>
      </c>
      <c r="D31" s="33">
        <v>6</v>
      </c>
      <c r="E31" s="33"/>
      <c r="F31" s="33"/>
      <c r="G31" s="33">
        <v>5</v>
      </c>
      <c r="H31" s="33">
        <v>3</v>
      </c>
      <c r="I31" s="33">
        <v>4</v>
      </c>
      <c r="J31" s="33">
        <v>5</v>
      </c>
      <c r="K31" s="33">
        <v>6</v>
      </c>
      <c r="L31" s="34">
        <v>108000</v>
      </c>
      <c r="M31" s="34"/>
      <c r="N31" s="34"/>
      <c r="O31" s="34">
        <v>106600</v>
      </c>
      <c r="P31" s="34">
        <v>68000</v>
      </c>
      <c r="Q31" s="34">
        <v>92328</v>
      </c>
      <c r="R31" s="34">
        <v>128754.925</v>
      </c>
      <c r="S31" s="34">
        <f>21375+28341+30000+28850+29996+30000</f>
        <v>168562</v>
      </c>
    </row>
    <row r="32" spans="2:19" s="14" customFormat="1" ht="36" customHeight="1">
      <c r="B32" s="27"/>
      <c r="C32" s="27" t="s">
        <v>23</v>
      </c>
      <c r="D32" s="27">
        <f aca="true" t="shared" si="0" ref="D32:S32">SUM(D7:D31)</f>
        <v>31</v>
      </c>
      <c r="E32" s="27">
        <f t="shared" si="0"/>
        <v>21</v>
      </c>
      <c r="F32" s="27">
        <f t="shared" si="0"/>
        <v>17</v>
      </c>
      <c r="G32" s="27">
        <f t="shared" si="0"/>
        <v>25</v>
      </c>
      <c r="H32" s="27">
        <f t="shared" si="0"/>
        <v>21</v>
      </c>
      <c r="I32" s="27">
        <f t="shared" si="0"/>
        <v>30</v>
      </c>
      <c r="J32" s="27">
        <f>SUM(J7:J31)</f>
        <v>37</v>
      </c>
      <c r="K32" s="27">
        <f t="shared" si="0"/>
        <v>41</v>
      </c>
      <c r="L32" s="38">
        <f t="shared" si="0"/>
        <v>477461</v>
      </c>
      <c r="M32" s="38">
        <f t="shared" si="0"/>
        <v>315224.206</v>
      </c>
      <c r="N32" s="38">
        <f t="shared" si="0"/>
        <v>314900</v>
      </c>
      <c r="O32" s="38">
        <f t="shared" si="0"/>
        <v>437800</v>
      </c>
      <c r="P32" s="38">
        <f t="shared" si="0"/>
        <v>454977</v>
      </c>
      <c r="Q32" s="38">
        <f t="shared" si="0"/>
        <v>706305</v>
      </c>
      <c r="R32" s="38">
        <f>SUM(R7:R31)</f>
        <v>956829.1780000002</v>
      </c>
      <c r="S32" s="38">
        <f t="shared" si="0"/>
        <v>1057199</v>
      </c>
    </row>
    <row r="33" spans="2:18" s="14" customFormat="1" ht="15.75" customHeight="1">
      <c r="B33" s="37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1"/>
      <c r="N33" s="21"/>
      <c r="O33" s="21"/>
      <c r="P33" s="21"/>
      <c r="Q33" s="21"/>
      <c r="R33" s="21"/>
    </row>
    <row r="34" spans="2:19" s="14" customFormat="1" ht="15.75" customHeight="1">
      <c r="B34" s="37"/>
      <c r="C34" s="24" t="s">
        <v>25</v>
      </c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14" t="s">
        <v>50</v>
      </c>
    </row>
    <row r="35" spans="2:18" s="14" customFormat="1" ht="15.75" customHeight="1">
      <c r="B35" s="37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3"/>
    </row>
    <row r="36" spans="2:18" s="14" customFormat="1" ht="15.75" customHeight="1">
      <c r="B36" s="37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  <c r="Q36" s="23"/>
      <c r="R36" s="23"/>
    </row>
    <row r="37" spans="2:18" s="14" customFormat="1" ht="15.75" customHeight="1">
      <c r="B37" s="37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23"/>
    </row>
    <row r="38" spans="3:18" ht="18" customHeight="1"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65281" spans="4:18" ht="12.75" customHeight="1">
      <c r="D65281" s="39"/>
      <c r="E65281" s="8"/>
      <c r="F65281" s="8"/>
      <c r="G65281" s="8"/>
      <c r="H65281" s="8"/>
      <c r="I65281" s="8"/>
      <c r="J65281" s="8"/>
      <c r="K65281" s="8"/>
      <c r="L65281" s="39"/>
      <c r="M65281" s="9"/>
      <c r="N65281" s="9"/>
      <c r="O65281" s="9"/>
      <c r="P65281" s="9"/>
      <c r="Q65281" s="9"/>
      <c r="R65281" s="9"/>
    </row>
    <row r="65282" spans="3:18" ht="25.5">
      <c r="C65282" s="2"/>
      <c r="D65282" s="3" t="s">
        <v>14</v>
      </c>
      <c r="E65282" s="3"/>
      <c r="F65282" s="3"/>
      <c r="G65282" s="3"/>
      <c r="H65282" s="3"/>
      <c r="I65282" s="3"/>
      <c r="J65282" s="3"/>
      <c r="K65282" s="3"/>
      <c r="L65282" s="3" t="s">
        <v>2</v>
      </c>
      <c r="M65282" s="9"/>
      <c r="N65282" s="9"/>
      <c r="O65282" s="9"/>
      <c r="P65282" s="9"/>
      <c r="Q65282" s="9"/>
      <c r="R65282" s="9"/>
    </row>
    <row r="65283" spans="3:18" ht="12.75">
      <c r="C65283" s="1" t="s">
        <v>5</v>
      </c>
      <c r="D65283" s="1">
        <v>6</v>
      </c>
      <c r="E65283" s="1"/>
      <c r="F65283" s="1"/>
      <c r="G65283" s="1"/>
      <c r="H65283" s="1"/>
      <c r="I65283" s="1"/>
      <c r="J65283" s="1"/>
      <c r="K65283" s="1"/>
      <c r="L65283" s="7">
        <v>70195</v>
      </c>
      <c r="M65283" s="10"/>
      <c r="N65283" s="10"/>
      <c r="O65283" s="10"/>
      <c r="P65283" s="10"/>
      <c r="Q65283" s="10"/>
      <c r="R65283" s="10"/>
    </row>
    <row r="65284" spans="3:18" ht="12.75">
      <c r="C65284" s="1" t="s">
        <v>6</v>
      </c>
      <c r="D65284" s="1">
        <v>1</v>
      </c>
      <c r="E65284" s="1"/>
      <c r="F65284" s="1"/>
      <c r="G65284" s="1"/>
      <c r="H65284" s="1"/>
      <c r="I65284" s="1"/>
      <c r="J65284" s="1"/>
      <c r="K65284" s="1"/>
      <c r="L65284" s="7">
        <v>2730</v>
      </c>
      <c r="M65284" s="10"/>
      <c r="N65284" s="10"/>
      <c r="O65284" s="10"/>
      <c r="P65284" s="10"/>
      <c r="Q65284" s="10"/>
      <c r="R65284" s="10"/>
    </row>
    <row r="65285" spans="3:18" ht="12.75">
      <c r="C65285" s="1" t="s">
        <v>16</v>
      </c>
      <c r="D65285" s="1">
        <v>0</v>
      </c>
      <c r="E65285" s="1"/>
      <c r="F65285" s="1"/>
      <c r="G65285" s="1"/>
      <c r="H65285" s="1"/>
      <c r="I65285" s="1"/>
      <c r="J65285" s="1"/>
      <c r="K65285" s="1"/>
      <c r="L65285" s="7">
        <v>0</v>
      </c>
      <c r="M65285" s="10"/>
      <c r="N65285" s="10"/>
      <c r="O65285" s="10"/>
      <c r="P65285" s="10"/>
      <c r="Q65285" s="10"/>
      <c r="R65285" s="10"/>
    </row>
    <row r="65286" spans="3:18" ht="12.75">
      <c r="C65286" s="1" t="s">
        <v>17</v>
      </c>
      <c r="D65286" s="1">
        <v>1</v>
      </c>
      <c r="E65286" s="1"/>
      <c r="F65286" s="1"/>
      <c r="G65286" s="1"/>
      <c r="H65286" s="1"/>
      <c r="I65286" s="1"/>
      <c r="J65286" s="1"/>
      <c r="K65286" s="1"/>
      <c r="L65286" s="7">
        <v>19000</v>
      </c>
      <c r="M65286" s="10"/>
      <c r="N65286" s="10"/>
      <c r="O65286" s="10"/>
      <c r="P65286" s="10"/>
      <c r="Q65286" s="10"/>
      <c r="R65286" s="10"/>
    </row>
    <row r="65287" spans="3:18" ht="12.75">
      <c r="C65287" s="1" t="s">
        <v>15</v>
      </c>
      <c r="D65287" s="1">
        <v>1</v>
      </c>
      <c r="E65287" s="1"/>
      <c r="F65287" s="1"/>
      <c r="G65287" s="1"/>
      <c r="H65287" s="1"/>
      <c r="I65287" s="1"/>
      <c r="J65287" s="1"/>
      <c r="K65287" s="1"/>
      <c r="L65287" s="7">
        <v>17748</v>
      </c>
      <c r="M65287" s="10"/>
      <c r="N65287" s="10"/>
      <c r="O65287" s="10"/>
      <c r="P65287" s="10"/>
      <c r="Q65287" s="10"/>
      <c r="R65287" s="10"/>
    </row>
    <row r="65288" spans="3:18" ht="12.75">
      <c r="C65288" s="1" t="s">
        <v>7</v>
      </c>
      <c r="D65288" s="1">
        <v>9</v>
      </c>
      <c r="E65288" s="1"/>
      <c r="F65288" s="1"/>
      <c r="G65288" s="1"/>
      <c r="H65288" s="1"/>
      <c r="I65288" s="1"/>
      <c r="J65288" s="1"/>
      <c r="K65288" s="1"/>
      <c r="L65288" s="7">
        <v>158688</v>
      </c>
      <c r="M65288" s="10"/>
      <c r="N65288" s="10"/>
      <c r="O65288" s="10"/>
      <c r="P65288" s="10"/>
      <c r="Q65288" s="10"/>
      <c r="R65288" s="10"/>
    </row>
    <row r="65289" spans="3:18" ht="12.75">
      <c r="C65289" s="1" t="s">
        <v>8</v>
      </c>
      <c r="D65289" s="1">
        <v>2</v>
      </c>
      <c r="E65289" s="1"/>
      <c r="F65289" s="1"/>
      <c r="G65289" s="1"/>
      <c r="H65289" s="1"/>
      <c r="I65289" s="1"/>
      <c r="J65289" s="1"/>
      <c r="K65289" s="1"/>
      <c r="L65289" s="7">
        <v>29000</v>
      </c>
      <c r="M65289" s="10"/>
      <c r="N65289" s="10"/>
      <c r="O65289" s="10"/>
      <c r="P65289" s="10"/>
      <c r="Q65289" s="10"/>
      <c r="R65289" s="10"/>
    </row>
    <row r="65290" spans="3:18" ht="12.75">
      <c r="C65290" s="1" t="s">
        <v>9</v>
      </c>
      <c r="D65290" s="1">
        <v>0</v>
      </c>
      <c r="E65290" s="1"/>
      <c r="F65290" s="1"/>
      <c r="G65290" s="1"/>
      <c r="H65290" s="1"/>
      <c r="I65290" s="1"/>
      <c r="J65290" s="1"/>
      <c r="K65290" s="1"/>
      <c r="L65290" s="7">
        <v>0</v>
      </c>
      <c r="M65290" s="10"/>
      <c r="N65290" s="10"/>
      <c r="O65290" s="10"/>
      <c r="P65290" s="10"/>
      <c r="Q65290" s="10"/>
      <c r="R65290" s="10"/>
    </row>
    <row r="65291" spans="3:18" ht="12.75">
      <c r="C65291" s="1" t="s">
        <v>10</v>
      </c>
      <c r="D65291" s="1">
        <v>0</v>
      </c>
      <c r="E65291" s="1"/>
      <c r="F65291" s="1"/>
      <c r="G65291" s="1"/>
      <c r="H65291" s="1"/>
      <c r="I65291" s="1"/>
      <c r="J65291" s="1"/>
      <c r="K65291" s="1"/>
      <c r="L65291" s="7">
        <v>0</v>
      </c>
      <c r="M65291" s="10"/>
      <c r="N65291" s="10"/>
      <c r="O65291" s="10"/>
      <c r="P65291" s="10"/>
      <c r="Q65291" s="10"/>
      <c r="R65291" s="10"/>
    </row>
    <row r="65292" spans="3:18" ht="12.75">
      <c r="C65292" s="1" t="s">
        <v>11</v>
      </c>
      <c r="D65292" s="1">
        <v>1</v>
      </c>
      <c r="E65292" s="1"/>
      <c r="F65292" s="1"/>
      <c r="G65292" s="1"/>
      <c r="H65292" s="1"/>
      <c r="I65292" s="1"/>
      <c r="J65292" s="1"/>
      <c r="K65292" s="1"/>
      <c r="L65292" s="7">
        <v>11000</v>
      </c>
      <c r="M65292" s="10"/>
      <c r="N65292" s="10"/>
      <c r="O65292" s="10"/>
      <c r="P65292" s="10"/>
      <c r="Q65292" s="10"/>
      <c r="R65292" s="10"/>
    </row>
    <row r="65293" spans="3:18" ht="12.75">
      <c r="C65293" s="1" t="s">
        <v>12</v>
      </c>
      <c r="D65293" s="1">
        <v>3</v>
      </c>
      <c r="E65293" s="1"/>
      <c r="F65293" s="1"/>
      <c r="G65293" s="1"/>
      <c r="H65293" s="1"/>
      <c r="I65293" s="1"/>
      <c r="J65293" s="1"/>
      <c r="K65293" s="1"/>
      <c r="L65293" s="7">
        <v>43100</v>
      </c>
      <c r="M65293" s="10"/>
      <c r="N65293" s="10"/>
      <c r="O65293" s="10"/>
      <c r="P65293" s="10"/>
      <c r="Q65293" s="10"/>
      <c r="R65293" s="10"/>
    </row>
    <row r="65294" spans="3:18" ht="12.75">
      <c r="C65294" s="1" t="s">
        <v>13</v>
      </c>
      <c r="D65294" s="1">
        <v>1</v>
      </c>
      <c r="E65294" s="1"/>
      <c r="F65294" s="1"/>
      <c r="G65294" s="1"/>
      <c r="H65294" s="1"/>
      <c r="I65294" s="1"/>
      <c r="J65294" s="1"/>
      <c r="K65294" s="1"/>
      <c r="L65294" s="7">
        <v>18000</v>
      </c>
      <c r="M65294" s="10"/>
      <c r="N65294" s="10"/>
      <c r="O65294" s="10"/>
      <c r="P65294" s="10"/>
      <c r="Q65294" s="10"/>
      <c r="R65294" s="10"/>
    </row>
    <row r="65295" spans="3:18" ht="12.75">
      <c r="C65295" s="1" t="s">
        <v>1</v>
      </c>
      <c r="D65295" s="1">
        <v>6</v>
      </c>
      <c r="E65295" s="1"/>
      <c r="F65295" s="1"/>
      <c r="G65295" s="1"/>
      <c r="H65295" s="1"/>
      <c r="I65295" s="1"/>
      <c r="J65295" s="1"/>
      <c r="K65295" s="1"/>
      <c r="L65295" s="7">
        <v>108000</v>
      </c>
      <c r="M65295" s="10"/>
      <c r="N65295" s="10"/>
      <c r="O65295" s="10"/>
      <c r="P65295" s="10"/>
      <c r="Q65295" s="10"/>
      <c r="R65295" s="10"/>
    </row>
    <row r="65296" spans="3:18" ht="12.75">
      <c r="C65296" s="5" t="s">
        <v>3</v>
      </c>
      <c r="D65296" s="6">
        <f>SUM(D65283:D65295)</f>
        <v>31</v>
      </c>
      <c r="E65296" s="6"/>
      <c r="F65296" s="6"/>
      <c r="G65296" s="6"/>
      <c r="H65296" s="6"/>
      <c r="I65296" s="6"/>
      <c r="J65296" s="6"/>
      <c r="K65296" s="6"/>
      <c r="L65296" s="6">
        <f>SUM(L65283:L65295)</f>
        <v>477461</v>
      </c>
      <c r="M65296" s="11"/>
      <c r="N65296" s="11"/>
      <c r="O65296" s="11"/>
      <c r="P65296" s="11"/>
      <c r="Q65296" s="11"/>
      <c r="R65296" s="11"/>
    </row>
    <row r="65300" spans="4:18" ht="12.75" customHeight="1">
      <c r="D65300" s="39"/>
      <c r="E65300" s="8"/>
      <c r="F65300" s="8"/>
      <c r="G65300" s="8"/>
      <c r="H65300" s="8"/>
      <c r="I65300" s="8"/>
      <c r="J65300" s="8"/>
      <c r="K65300" s="8"/>
      <c r="L65300" s="39"/>
      <c r="M65300" s="9"/>
      <c r="N65300" s="9"/>
      <c r="O65300" s="9"/>
      <c r="P65300" s="9"/>
      <c r="Q65300" s="9"/>
      <c r="R65300" s="9"/>
    </row>
    <row r="65301" spans="3:18" ht="25.5">
      <c r="C65301" s="2"/>
      <c r="D65301" s="3" t="s">
        <v>14</v>
      </c>
      <c r="E65301" s="3"/>
      <c r="F65301" s="3"/>
      <c r="G65301" s="3"/>
      <c r="H65301" s="3"/>
      <c r="I65301" s="3"/>
      <c r="J65301" s="3"/>
      <c r="K65301" s="3"/>
      <c r="L65301" s="3" t="s">
        <v>2</v>
      </c>
      <c r="M65301" s="9"/>
      <c r="N65301" s="9"/>
      <c r="O65301" s="9"/>
      <c r="P65301" s="9"/>
      <c r="Q65301" s="9"/>
      <c r="R65301" s="9"/>
    </row>
    <row r="65302" spans="3:18" ht="12.75">
      <c r="C65302" s="1" t="s">
        <v>5</v>
      </c>
      <c r="D65302" s="4">
        <f aca="true" t="shared" si="1" ref="D65302:D65315">D65283/D$65296</f>
        <v>0.1935483870967742</v>
      </c>
      <c r="E65302" s="4"/>
      <c r="F65302" s="4"/>
      <c r="G65302" s="4"/>
      <c r="H65302" s="4"/>
      <c r="I65302" s="4"/>
      <c r="J65302" s="4"/>
      <c r="K65302" s="4"/>
      <c r="L65302" s="4">
        <f aca="true" t="shared" si="2" ref="L65302:L65315">L65283/L$65296</f>
        <v>0.1470172432931695</v>
      </c>
      <c r="M65302" s="12"/>
      <c r="N65302" s="12"/>
      <c r="O65302" s="12"/>
      <c r="P65302" s="12"/>
      <c r="Q65302" s="12"/>
      <c r="R65302" s="12"/>
    </row>
    <row r="65303" spans="3:18" ht="12.75">
      <c r="C65303" s="1" t="s">
        <v>6</v>
      </c>
      <c r="D65303" s="4">
        <f t="shared" si="1"/>
        <v>0.03225806451612903</v>
      </c>
      <c r="E65303" s="4"/>
      <c r="F65303" s="4"/>
      <c r="G65303" s="4"/>
      <c r="H65303" s="4"/>
      <c r="I65303" s="4"/>
      <c r="J65303" s="4"/>
      <c r="K65303" s="4"/>
      <c r="L65303" s="4">
        <f t="shared" si="2"/>
        <v>0.005717744485937071</v>
      </c>
      <c r="M65303" s="12"/>
      <c r="N65303" s="12"/>
      <c r="O65303" s="12"/>
      <c r="P65303" s="12"/>
      <c r="Q65303" s="12"/>
      <c r="R65303" s="12"/>
    </row>
    <row r="65304" spans="3:18" ht="12.75">
      <c r="C65304" s="1" t="s">
        <v>16</v>
      </c>
      <c r="D65304" s="4">
        <f t="shared" si="1"/>
        <v>0</v>
      </c>
      <c r="E65304" s="4"/>
      <c r="F65304" s="4"/>
      <c r="G65304" s="4"/>
      <c r="H65304" s="4"/>
      <c r="I65304" s="4"/>
      <c r="J65304" s="4"/>
      <c r="K65304" s="4"/>
      <c r="L65304" s="4">
        <f t="shared" si="2"/>
        <v>0</v>
      </c>
      <c r="M65304" s="12"/>
      <c r="N65304" s="12"/>
      <c r="O65304" s="12"/>
      <c r="P65304" s="12"/>
      <c r="Q65304" s="12"/>
      <c r="R65304" s="12"/>
    </row>
    <row r="65305" spans="3:18" ht="12.75">
      <c r="C65305" s="1" t="s">
        <v>17</v>
      </c>
      <c r="D65305" s="4">
        <f t="shared" si="1"/>
        <v>0.03225806451612903</v>
      </c>
      <c r="E65305" s="4"/>
      <c r="F65305" s="4"/>
      <c r="G65305" s="4"/>
      <c r="H65305" s="4"/>
      <c r="I65305" s="4"/>
      <c r="J65305" s="4"/>
      <c r="K65305" s="4"/>
      <c r="L65305" s="4">
        <f t="shared" si="2"/>
        <v>0.039793826092602326</v>
      </c>
      <c r="M65305" s="12"/>
      <c r="N65305" s="12"/>
      <c r="O65305" s="12"/>
      <c r="P65305" s="12"/>
      <c r="Q65305" s="12"/>
      <c r="R65305" s="12"/>
    </row>
    <row r="65306" spans="3:18" ht="12.75">
      <c r="C65306" s="1" t="s">
        <v>15</v>
      </c>
      <c r="D65306" s="4">
        <f t="shared" si="1"/>
        <v>0.03225806451612903</v>
      </c>
      <c r="E65306" s="4"/>
      <c r="F65306" s="4"/>
      <c r="G65306" s="4"/>
      <c r="H65306" s="4"/>
      <c r="I65306" s="4"/>
      <c r="J65306" s="4"/>
      <c r="K65306" s="4"/>
      <c r="L65306" s="4">
        <f t="shared" si="2"/>
        <v>0.0371716223942898</v>
      </c>
      <c r="M65306" s="12"/>
      <c r="N65306" s="12"/>
      <c r="O65306" s="12"/>
      <c r="P65306" s="12"/>
      <c r="Q65306" s="12"/>
      <c r="R65306" s="12"/>
    </row>
    <row r="65307" spans="3:18" ht="12.75">
      <c r="C65307" s="1" t="s">
        <v>7</v>
      </c>
      <c r="D65307" s="4">
        <f t="shared" si="1"/>
        <v>0.2903225806451613</v>
      </c>
      <c r="E65307" s="4"/>
      <c r="F65307" s="4"/>
      <c r="G65307" s="4"/>
      <c r="H65307" s="4"/>
      <c r="I65307" s="4"/>
      <c r="J65307" s="4"/>
      <c r="K65307" s="4"/>
      <c r="L65307" s="4">
        <f t="shared" si="2"/>
        <v>0.33235803552541465</v>
      </c>
      <c r="M65307" s="12"/>
      <c r="N65307" s="12"/>
      <c r="O65307" s="12"/>
      <c r="P65307" s="12"/>
      <c r="Q65307" s="12"/>
      <c r="R65307" s="12"/>
    </row>
    <row r="65308" spans="3:18" ht="12.75">
      <c r="C65308" s="1" t="s">
        <v>8</v>
      </c>
      <c r="D65308" s="4">
        <f t="shared" si="1"/>
        <v>0.06451612903225806</v>
      </c>
      <c r="E65308" s="4"/>
      <c r="F65308" s="4"/>
      <c r="G65308" s="4"/>
      <c r="H65308" s="4"/>
      <c r="I65308" s="4"/>
      <c r="J65308" s="4"/>
      <c r="K65308" s="4"/>
      <c r="L65308" s="4">
        <f t="shared" si="2"/>
        <v>0.06073794508870881</v>
      </c>
      <c r="M65308" s="12"/>
      <c r="N65308" s="12"/>
      <c r="O65308" s="12"/>
      <c r="P65308" s="12"/>
      <c r="Q65308" s="12"/>
      <c r="R65308" s="12"/>
    </row>
    <row r="65309" spans="3:18" ht="12.75">
      <c r="C65309" s="1" t="s">
        <v>9</v>
      </c>
      <c r="D65309" s="4">
        <f t="shared" si="1"/>
        <v>0</v>
      </c>
      <c r="E65309" s="4"/>
      <c r="F65309" s="4"/>
      <c r="G65309" s="4"/>
      <c r="H65309" s="4"/>
      <c r="I65309" s="4"/>
      <c r="J65309" s="4"/>
      <c r="K65309" s="4"/>
      <c r="L65309" s="4">
        <f t="shared" si="2"/>
        <v>0</v>
      </c>
      <c r="M65309" s="12"/>
      <c r="N65309" s="12"/>
      <c r="O65309" s="12"/>
      <c r="P65309" s="12"/>
      <c r="Q65309" s="12"/>
      <c r="R65309" s="12"/>
    </row>
    <row r="65310" spans="3:18" ht="12.75">
      <c r="C65310" s="1" t="s">
        <v>10</v>
      </c>
      <c r="D65310" s="4">
        <f t="shared" si="1"/>
        <v>0</v>
      </c>
      <c r="E65310" s="4"/>
      <c r="F65310" s="4"/>
      <c r="G65310" s="4"/>
      <c r="H65310" s="4"/>
      <c r="I65310" s="4"/>
      <c r="J65310" s="4"/>
      <c r="K65310" s="4"/>
      <c r="L65310" s="4">
        <f t="shared" si="2"/>
        <v>0</v>
      </c>
      <c r="M65310" s="12"/>
      <c r="N65310" s="12"/>
      <c r="O65310" s="12"/>
      <c r="P65310" s="12"/>
      <c r="Q65310" s="12"/>
      <c r="R65310" s="12"/>
    </row>
    <row r="65311" spans="3:18" ht="12.75">
      <c r="C65311" s="1" t="s">
        <v>11</v>
      </c>
      <c r="D65311" s="4">
        <f t="shared" si="1"/>
        <v>0.03225806451612903</v>
      </c>
      <c r="E65311" s="4"/>
      <c r="F65311" s="4"/>
      <c r="G65311" s="4"/>
      <c r="H65311" s="4"/>
      <c r="I65311" s="4"/>
      <c r="J65311" s="4"/>
      <c r="K65311" s="4"/>
      <c r="L65311" s="4">
        <f t="shared" si="2"/>
        <v>0.023038530895717137</v>
      </c>
      <c r="M65311" s="12"/>
      <c r="N65311" s="12"/>
      <c r="O65311" s="12"/>
      <c r="P65311" s="12"/>
      <c r="Q65311" s="12"/>
      <c r="R65311" s="12"/>
    </row>
    <row r="65312" spans="3:18" ht="12.75">
      <c r="C65312" s="1" t="s">
        <v>12</v>
      </c>
      <c r="D65312" s="4">
        <f t="shared" si="1"/>
        <v>0.0967741935483871</v>
      </c>
      <c r="E65312" s="4"/>
      <c r="F65312" s="4"/>
      <c r="G65312" s="4"/>
      <c r="H65312" s="4"/>
      <c r="I65312" s="4"/>
      <c r="J65312" s="4"/>
      <c r="K65312" s="4"/>
      <c r="L65312" s="4">
        <f t="shared" si="2"/>
        <v>0.09026915287321896</v>
      </c>
      <c r="M65312" s="12"/>
      <c r="N65312" s="12"/>
      <c r="O65312" s="12"/>
      <c r="P65312" s="12"/>
      <c r="Q65312" s="12"/>
      <c r="R65312" s="12"/>
    </row>
    <row r="65313" spans="3:18" ht="12.75">
      <c r="C65313" s="1" t="s">
        <v>13</v>
      </c>
      <c r="D65313" s="4">
        <f t="shared" si="1"/>
        <v>0.03225806451612903</v>
      </c>
      <c r="E65313" s="4"/>
      <c r="F65313" s="4"/>
      <c r="G65313" s="4"/>
      <c r="H65313" s="4"/>
      <c r="I65313" s="4"/>
      <c r="J65313" s="4"/>
      <c r="K65313" s="4"/>
      <c r="L65313" s="4">
        <f t="shared" si="2"/>
        <v>0.03769941419299168</v>
      </c>
      <c r="M65313" s="12"/>
      <c r="N65313" s="12"/>
      <c r="O65313" s="12"/>
      <c r="P65313" s="12"/>
      <c r="Q65313" s="12"/>
      <c r="R65313" s="12"/>
    </row>
    <row r="65314" spans="3:18" ht="12.75">
      <c r="C65314" s="1" t="s">
        <v>1</v>
      </c>
      <c r="D65314" s="4">
        <f t="shared" si="1"/>
        <v>0.1935483870967742</v>
      </c>
      <c r="E65314" s="4"/>
      <c r="F65314" s="4"/>
      <c r="G65314" s="4"/>
      <c r="H65314" s="4"/>
      <c r="I65314" s="4"/>
      <c r="J65314" s="4"/>
      <c r="K65314" s="4"/>
      <c r="L65314" s="4">
        <f t="shared" si="2"/>
        <v>0.22619648515795007</v>
      </c>
      <c r="M65314" s="12"/>
      <c r="N65314" s="12"/>
      <c r="O65314" s="12"/>
      <c r="P65314" s="12"/>
      <c r="Q65314" s="12"/>
      <c r="R65314" s="12"/>
    </row>
    <row r="65315" spans="3:18" ht="12.75">
      <c r="C65315" s="5" t="s">
        <v>3</v>
      </c>
      <c r="D65315" s="4">
        <f t="shared" si="1"/>
        <v>1</v>
      </c>
      <c r="E65315" s="4"/>
      <c r="F65315" s="4"/>
      <c r="G65315" s="4"/>
      <c r="H65315" s="4"/>
      <c r="I65315" s="4"/>
      <c r="J65315" s="4"/>
      <c r="K65315" s="4"/>
      <c r="L65315" s="4">
        <f t="shared" si="2"/>
        <v>1</v>
      </c>
      <c r="M65315" s="12"/>
      <c r="N65315" s="12"/>
      <c r="O65315" s="12"/>
      <c r="P65315" s="12"/>
      <c r="Q65315" s="12"/>
      <c r="R65315" s="12"/>
    </row>
  </sheetData>
  <sheetProtection/>
  <mergeCells count="4">
    <mergeCell ref="B5:B6"/>
    <mergeCell ref="D5:K5"/>
    <mergeCell ref="L5:S5"/>
    <mergeCell ref="C5:C6"/>
  </mergeCells>
  <printOptions/>
  <pageMargins left="0.75" right="0.75" top="1" bottom="1" header="0" footer="0"/>
  <pageSetup horizontalDpi="600" verticalDpi="600" orientation="portrait" scale="29" r:id="rId1"/>
  <rowBreaks count="1" manualBreakCount="1">
    <brk id="39" min="2" max="19" man="1"/>
  </rowBreaks>
  <colBreaks count="1" manualBreakCount="1">
    <brk id="23" max="1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B25" sqref="B25"/>
    </sheetView>
  </sheetViews>
  <sheetFormatPr defaultColWidth="11.421875" defaultRowHeight="12.75"/>
  <sheetData>
    <row r="1" ht="12.75">
      <c r="A1">
        <v>21375</v>
      </c>
    </row>
    <row r="2" ht="12.75">
      <c r="A2">
        <v>29992</v>
      </c>
    </row>
    <row r="3" ht="12.75">
      <c r="A3">
        <v>25553</v>
      </c>
    </row>
    <row r="4" ht="12.75">
      <c r="A4">
        <v>29987</v>
      </c>
    </row>
    <row r="5" ht="12.75">
      <c r="A5">
        <v>12000</v>
      </c>
    </row>
    <row r="6" ht="12.75">
      <c r="A6">
        <v>25254</v>
      </c>
    </row>
    <row r="7" ht="12.75">
      <c r="A7">
        <v>30000</v>
      </c>
    </row>
    <row r="8" ht="12.75">
      <c r="A8">
        <v>22000</v>
      </c>
    </row>
    <row r="9" ht="12.75">
      <c r="A9">
        <v>25831</v>
      </c>
    </row>
    <row r="10" ht="12.75">
      <c r="A10">
        <v>30000</v>
      </c>
    </row>
    <row r="11" ht="12.75">
      <c r="A11">
        <v>30000</v>
      </c>
    </row>
    <row r="12" ht="12.75">
      <c r="A12">
        <v>30000</v>
      </c>
    </row>
    <row r="13" ht="12.75">
      <c r="A13">
        <v>29999</v>
      </c>
    </row>
    <row r="14" ht="12.75">
      <c r="A14">
        <v>28341</v>
      </c>
    </row>
    <row r="15" ht="12.75">
      <c r="A15">
        <v>28870</v>
      </c>
    </row>
    <row r="16" ht="12.75">
      <c r="A16">
        <v>30000</v>
      </c>
    </row>
    <row r="17" ht="12.75">
      <c r="A17">
        <v>30000</v>
      </c>
    </row>
    <row r="18" ht="12.75">
      <c r="A18">
        <v>19590</v>
      </c>
    </row>
    <row r="19" ht="12.75">
      <c r="A19">
        <v>10000</v>
      </c>
    </row>
    <row r="20" ht="12.75">
      <c r="A20">
        <v>29999</v>
      </c>
    </row>
    <row r="21" ht="12.75">
      <c r="A21">
        <v>29990</v>
      </c>
    </row>
    <row r="22" ht="12.75">
      <c r="A22">
        <v>29997</v>
      </c>
    </row>
    <row r="23" ht="12.75">
      <c r="A23">
        <v>22362</v>
      </c>
    </row>
    <row r="24" ht="12.75">
      <c r="A24">
        <v>29574</v>
      </c>
    </row>
    <row r="25" ht="12.75">
      <c r="A25">
        <v>18473</v>
      </c>
    </row>
    <row r="26" ht="12.75">
      <c r="A26">
        <v>23680</v>
      </c>
    </row>
    <row r="27" ht="12.75">
      <c r="A27">
        <v>28850</v>
      </c>
    </row>
    <row r="28" ht="12.75">
      <c r="A28">
        <v>12600</v>
      </c>
    </row>
    <row r="29" ht="12.75">
      <c r="A29">
        <v>29996</v>
      </c>
    </row>
    <row r="30" ht="12.75">
      <c r="A30">
        <v>28100</v>
      </c>
    </row>
    <row r="31" ht="12.75">
      <c r="A31">
        <v>29965</v>
      </c>
    </row>
    <row r="32" ht="12.75">
      <c r="A32">
        <v>18839</v>
      </c>
    </row>
    <row r="33" ht="12.75">
      <c r="A33">
        <v>30000</v>
      </c>
    </row>
    <row r="34" ht="12.75">
      <c r="A34">
        <v>13992</v>
      </c>
    </row>
    <row r="35" ht="12.75">
      <c r="A35">
        <v>30000</v>
      </c>
    </row>
    <row r="36" ht="12.75">
      <c r="A36">
        <v>16290</v>
      </c>
    </row>
    <row r="37" ht="12.75">
      <c r="A37">
        <v>30000</v>
      </c>
    </row>
    <row r="38" ht="12.75">
      <c r="A38">
        <v>30000</v>
      </c>
    </row>
    <row r="39" ht="12.75">
      <c r="A39">
        <v>30000</v>
      </c>
    </row>
    <row r="40" ht="12.75">
      <c r="A40">
        <v>27900</v>
      </c>
    </row>
    <row r="41" ht="12.75">
      <c r="A41">
        <v>27800</v>
      </c>
    </row>
    <row r="42" ht="12.75">
      <c r="A42">
        <f>SUM(A1:A41)</f>
        <v>1057199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fonis_2010</dc:title>
  <dc:subject/>
  <dc:creator>Consejo Superior de Educación</dc:creator>
  <cp:keywords/>
  <dc:description/>
  <cp:lastModifiedBy>Horacio González Zlatar</cp:lastModifiedBy>
  <cp:lastPrinted>2010-10-13T19:03:58Z</cp:lastPrinted>
  <dcterms:created xsi:type="dcterms:W3CDTF">2005-09-08T21:41:52Z</dcterms:created>
  <dcterms:modified xsi:type="dcterms:W3CDTF">2013-01-31T16:53:45Z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