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ocumentos\libros mensuales\2021\libros\febrero\fet\ENVIAR\"/>
    </mc:Choice>
  </mc:AlternateContent>
  <bookViews>
    <workbookView xWindow="-15" yWindow="-15" windowWidth="14400" windowHeight="12840" tabRatio="642"/>
  </bookViews>
  <sheets>
    <sheet name="VIGENTE FET" sheetId="7" r:id="rId1"/>
    <sheet name="EJECUTADO FET" sheetId="12" r:id="rId2"/>
    <sheet name="EJEC NO IMPRIMIR" sheetId="5" state="hidden" r:id="rId3"/>
  </sheets>
  <definedNames>
    <definedName name="_xlnm._FilterDatabase" localSheetId="2" hidden="1">'EJEC NO IMPRIMIR'!$A$8:$AH$8</definedName>
    <definedName name="_xlnm._FilterDatabase" localSheetId="1" hidden="1">'EJECUTADO FET'!$A$8:$AH$8</definedName>
    <definedName name="_xlnm._FilterDatabase" localSheetId="0" hidden="1">'VIGENTE FET'!$A$8:$AH$8</definedName>
    <definedName name="A_impresión_IM" localSheetId="2">#REF!</definedName>
    <definedName name="A_impresión_IM" localSheetId="1">#REF!</definedName>
    <definedName name="A_impresión_IM" localSheetId="0">#REF!</definedName>
    <definedName name="A_impresión_IM">#REF!</definedName>
    <definedName name="_xlnm.Print_Area" localSheetId="2">'EJEC NO IMPRIMIR'!$A$2:$U$49</definedName>
    <definedName name="_xlnm.Print_Area" localSheetId="1">'EJECUTADO FET'!$A$2:$U$29</definedName>
    <definedName name="_xlnm.Print_Area" localSheetId="0">'VIGENTE FET'!$A$2:$U$29</definedName>
    <definedName name="INICIAL" localSheetId="2">#REF!</definedName>
    <definedName name="INICIAL" localSheetId="1">#REF!</definedName>
    <definedName name="INICIAL" localSheetId="0">#REF!</definedName>
    <definedName name="INICIAL">#REF!</definedName>
    <definedName name="_xlnm.Print_Titles" localSheetId="2">'EJEC NO IMPRIMIR'!$B:$D</definedName>
    <definedName name="_xlnm.Print_Titles" localSheetId="1">'EJECUTADO FET'!$B:$D</definedName>
    <definedName name="_xlnm.Print_Titles" localSheetId="0">'VIGENTE FET'!$B:$D</definedName>
    <definedName name="Títulos_a_imprimir_IM" localSheetId="2">#REF!</definedName>
    <definedName name="Títulos_a_imprimir_IM" localSheetId="1">#REF!</definedName>
    <definedName name="Títulos_a_imprimir_IM" localSheetId="0">#REF!</definedName>
    <definedName name="Títulos_a_imprimir_IM">#REF!</definedName>
    <definedName name="TRAMI" localSheetId="2">#REF!</definedName>
    <definedName name="TRAMI" localSheetId="1">#REF!</definedName>
    <definedName name="TRAMI" localSheetId="0">#REF!</definedName>
    <definedName name="TRAMI">#REF!</definedName>
    <definedName name="VIGENTE" localSheetId="2">#REF!</definedName>
    <definedName name="VIGENTE" localSheetId="1">#REF!</definedName>
    <definedName name="VIGENTE" localSheetId="0">#REF!</definedName>
    <definedName name="VIGENTE">#REF!</definedName>
    <definedName name="xx" localSheetId="1">#REF!</definedName>
    <definedName name="xx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" i="5" l="1"/>
  <c r="V31" i="12" l="1"/>
  <c r="U29" i="12"/>
  <c r="W29" i="12" s="1"/>
  <c r="U28" i="12"/>
  <c r="W28" i="12" s="1"/>
  <c r="U27" i="12"/>
  <c r="U26" i="12"/>
  <c r="W26" i="12" s="1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U24" i="12"/>
  <c r="U23" i="12"/>
  <c r="W23" i="12" s="1"/>
  <c r="U22" i="12"/>
  <c r="U21" i="12"/>
  <c r="W21" i="12" s="1"/>
  <c r="U20" i="12"/>
  <c r="W20" i="12" s="1"/>
  <c r="U19" i="12"/>
  <c r="W19" i="12" s="1"/>
  <c r="U18" i="12"/>
  <c r="W18" i="12" s="1"/>
  <c r="U17" i="12"/>
  <c r="W17" i="12" s="1"/>
  <c r="T16" i="12"/>
  <c r="S16" i="12"/>
  <c r="S13" i="12" s="1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U15" i="12"/>
  <c r="W15" i="12" s="1"/>
  <c r="U14" i="12"/>
  <c r="W14" i="12" s="1"/>
  <c r="W13" i="12"/>
  <c r="T13" i="12"/>
  <c r="U12" i="12"/>
  <c r="W12" i="12" s="1"/>
  <c r="U11" i="12"/>
  <c r="W11" i="12" s="1"/>
  <c r="U10" i="12"/>
  <c r="W10" i="12" s="1"/>
  <c r="W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R13" i="12" l="1"/>
  <c r="R31" i="12" s="1"/>
  <c r="T31" i="12"/>
  <c r="U9" i="12"/>
  <c r="S31" i="12"/>
  <c r="G13" i="12"/>
  <c r="H13" i="12"/>
  <c r="N13" i="12"/>
  <c r="N31" i="12" s="1"/>
  <c r="O13" i="12"/>
  <c r="O31" i="12" s="1"/>
  <c r="W31" i="12"/>
  <c r="F13" i="12"/>
  <c r="F31" i="12" s="1"/>
  <c r="U25" i="12"/>
  <c r="W25" i="12" s="1"/>
  <c r="J13" i="12"/>
  <c r="J31" i="12" s="1"/>
  <c r="L13" i="12"/>
  <c r="L31" i="12" s="1"/>
  <c r="P13" i="12"/>
  <c r="P31" i="12" s="1"/>
  <c r="Q13" i="12"/>
  <c r="Q31" i="12" s="1"/>
  <c r="I13" i="12"/>
  <c r="I31" i="12" s="1"/>
  <c r="K13" i="12"/>
  <c r="K31" i="12" s="1"/>
  <c r="M13" i="12"/>
  <c r="M31" i="12" s="1"/>
  <c r="U16" i="12"/>
  <c r="W16" i="12" s="1"/>
  <c r="G31" i="12"/>
  <c r="H31" i="12"/>
  <c r="W27" i="12"/>
  <c r="W22" i="12"/>
  <c r="V31" i="7"/>
  <c r="U29" i="7"/>
  <c r="W29" i="7" s="1"/>
  <c r="U28" i="7"/>
  <c r="W28" i="7" s="1"/>
  <c r="U27" i="7"/>
  <c r="W27" i="7" s="1"/>
  <c r="U26" i="7"/>
  <c r="W26" i="7" s="1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U24" i="7"/>
  <c r="U23" i="7"/>
  <c r="W23" i="7" s="1"/>
  <c r="U22" i="7"/>
  <c r="W22" i="7" s="1"/>
  <c r="U21" i="7"/>
  <c r="W21" i="7" s="1"/>
  <c r="U20" i="7"/>
  <c r="W20" i="7" s="1"/>
  <c r="U19" i="7"/>
  <c r="W19" i="7" s="1"/>
  <c r="U18" i="7"/>
  <c r="W18" i="7" s="1"/>
  <c r="U17" i="7"/>
  <c r="W17" i="7" s="1"/>
  <c r="T16" i="7"/>
  <c r="S16" i="7"/>
  <c r="R16" i="7"/>
  <c r="Q16" i="7"/>
  <c r="P16" i="7"/>
  <c r="O16" i="7"/>
  <c r="O13" i="7" s="1"/>
  <c r="N16" i="7"/>
  <c r="M16" i="7"/>
  <c r="L16" i="7"/>
  <c r="K16" i="7"/>
  <c r="J16" i="7"/>
  <c r="I16" i="7"/>
  <c r="H16" i="7"/>
  <c r="G16" i="7"/>
  <c r="G13" i="7" s="1"/>
  <c r="F16" i="7"/>
  <c r="U15" i="7"/>
  <c r="W15" i="7" s="1"/>
  <c r="U14" i="7"/>
  <c r="U12" i="7"/>
  <c r="W12" i="7" s="1"/>
  <c r="U11" i="7"/>
  <c r="U10" i="7"/>
  <c r="W10" i="7" s="1"/>
  <c r="K13" i="7" l="1"/>
  <c r="S13" i="7"/>
  <c r="H13" i="7"/>
  <c r="H31" i="7" s="1"/>
  <c r="L13" i="7"/>
  <c r="L31" i="7" s="1"/>
  <c r="P13" i="7"/>
  <c r="P31" i="7" s="1"/>
  <c r="T13" i="7"/>
  <c r="T31" i="7" s="1"/>
  <c r="I13" i="7"/>
  <c r="I31" i="7" s="1"/>
  <c r="M13" i="7"/>
  <c r="M31" i="7" s="1"/>
  <c r="Q13" i="7"/>
  <c r="Q31" i="7" s="1"/>
  <c r="F13" i="7"/>
  <c r="F31" i="7" s="1"/>
  <c r="J13" i="7"/>
  <c r="J31" i="7" s="1"/>
  <c r="N13" i="7"/>
  <c r="N31" i="7" s="1"/>
  <c r="R13" i="7"/>
  <c r="R31" i="7" s="1"/>
  <c r="U13" i="12"/>
  <c r="U31" i="12" s="1"/>
  <c r="W11" i="7"/>
  <c r="U9" i="7"/>
  <c r="K31" i="7"/>
  <c r="G31" i="7"/>
  <c r="S31" i="7"/>
  <c r="O31" i="7"/>
  <c r="W9" i="7"/>
  <c r="W14" i="7"/>
  <c r="U25" i="7"/>
  <c r="W25" i="7" s="1"/>
  <c r="U16" i="7"/>
  <c r="W16" i="7" s="1"/>
  <c r="U13" i="7" l="1"/>
  <c r="U31" i="7" s="1"/>
  <c r="W13" i="7"/>
  <c r="W31" i="7" s="1"/>
  <c r="Q42" i="5" l="1"/>
  <c r="U41" i="5" l="1"/>
  <c r="W41" i="5" s="1"/>
  <c r="U44" i="5"/>
  <c r="G42" i="5"/>
  <c r="H42" i="5"/>
  <c r="I42" i="5"/>
  <c r="J42" i="5"/>
  <c r="K42" i="5"/>
  <c r="L42" i="5"/>
  <c r="M42" i="5"/>
  <c r="N42" i="5"/>
  <c r="O42" i="5"/>
  <c r="P42" i="5"/>
  <c r="R42" i="5"/>
  <c r="S42" i="5"/>
  <c r="T42" i="5"/>
  <c r="F42" i="5"/>
  <c r="V51" i="5" l="1"/>
  <c r="U49" i="5"/>
  <c r="W49" i="5" s="1"/>
  <c r="U48" i="5"/>
  <c r="W48" i="5" s="1"/>
  <c r="U47" i="5"/>
  <c r="W47" i="5" s="1"/>
  <c r="U46" i="5"/>
  <c r="W46" i="5" s="1"/>
  <c r="U45" i="5"/>
  <c r="U43" i="5"/>
  <c r="U40" i="5"/>
  <c r="U39" i="5"/>
  <c r="W39" i="5" s="1"/>
  <c r="U38" i="5"/>
  <c r="W38" i="5" s="1"/>
  <c r="U37" i="5"/>
  <c r="W37" i="5" s="1"/>
  <c r="U36" i="5"/>
  <c r="W36" i="5" s="1"/>
  <c r="U35" i="5"/>
  <c r="W35" i="5" s="1"/>
  <c r="U34" i="5"/>
  <c r="W34" i="5" s="1"/>
  <c r="U33" i="5"/>
  <c r="W33" i="5" s="1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U31" i="5"/>
  <c r="W31" i="5" s="1"/>
  <c r="U30" i="5"/>
  <c r="W30" i="5" s="1"/>
  <c r="U29" i="5"/>
  <c r="W29" i="5" s="1"/>
  <c r="U28" i="5"/>
  <c r="W28" i="5" s="1"/>
  <c r="U27" i="5"/>
  <c r="U26" i="5"/>
  <c r="W26" i="5" s="1"/>
  <c r="U24" i="5"/>
  <c r="W24" i="5" s="1"/>
  <c r="U23" i="5"/>
  <c r="W23" i="5" s="1"/>
  <c r="U22" i="5"/>
  <c r="W22" i="5" s="1"/>
  <c r="U21" i="5"/>
  <c r="W21" i="5" s="1"/>
  <c r="U20" i="5"/>
  <c r="W20" i="5" s="1"/>
  <c r="U19" i="5"/>
  <c r="W19" i="5" s="1"/>
  <c r="U18" i="5"/>
  <c r="W18" i="5" s="1"/>
  <c r="U17" i="5"/>
  <c r="U16" i="5"/>
  <c r="W16" i="5" s="1"/>
  <c r="T15" i="5"/>
  <c r="S15" i="5"/>
  <c r="R15" i="5"/>
  <c r="Q15" i="5"/>
  <c r="P15" i="5"/>
  <c r="O15" i="5"/>
  <c r="N15" i="5"/>
  <c r="N14" i="5" s="1"/>
  <c r="M15" i="5"/>
  <c r="L15" i="5"/>
  <c r="K15" i="5"/>
  <c r="J15" i="5"/>
  <c r="J14" i="5" s="1"/>
  <c r="I15" i="5"/>
  <c r="H15" i="5"/>
  <c r="G15" i="5"/>
  <c r="F15" i="5"/>
  <c r="U13" i="5"/>
  <c r="W13" i="5" s="1"/>
  <c r="U12" i="5"/>
  <c r="W12" i="5" s="1"/>
  <c r="U11" i="5"/>
  <c r="W11" i="5" s="1"/>
  <c r="U10" i="5"/>
  <c r="W10" i="5" s="1"/>
  <c r="Q14" i="5" l="1"/>
  <c r="Q9" i="5" s="1"/>
  <c r="F25" i="5"/>
  <c r="T25" i="5"/>
  <c r="S25" i="5"/>
  <c r="H25" i="5"/>
  <c r="G25" i="5"/>
  <c r="I25" i="5"/>
  <c r="W43" i="5"/>
  <c r="U42" i="5"/>
  <c r="W42" i="5" s="1"/>
  <c r="L25" i="5"/>
  <c r="N25" i="5"/>
  <c r="O25" i="5"/>
  <c r="Q25" i="5"/>
  <c r="K25" i="5"/>
  <c r="M25" i="5"/>
  <c r="P25" i="5"/>
  <c r="R25" i="5"/>
  <c r="J25" i="5"/>
  <c r="R14" i="5"/>
  <c r="G14" i="5"/>
  <c r="H14" i="5"/>
  <c r="T14" i="5"/>
  <c r="I14" i="5"/>
  <c r="K14" i="5"/>
  <c r="F14" i="5"/>
  <c r="S14" i="5"/>
  <c r="L14" i="5"/>
  <c r="M14" i="5"/>
  <c r="O14" i="5"/>
  <c r="P14" i="5"/>
  <c r="U32" i="5"/>
  <c r="W32" i="5" s="1"/>
  <c r="U15" i="5"/>
  <c r="W15" i="5" s="1"/>
  <c r="W27" i="5"/>
  <c r="W17" i="5"/>
  <c r="W45" i="5"/>
  <c r="W25" i="5" l="1"/>
  <c r="Q51" i="5"/>
  <c r="H9" i="5"/>
  <c r="H51" i="5" s="1"/>
  <c r="P9" i="5"/>
  <c r="P51" i="5" s="1"/>
  <c r="F9" i="5"/>
  <c r="F51" i="5" s="1"/>
  <c r="G9" i="5"/>
  <c r="G51" i="5" s="1"/>
  <c r="O9" i="5"/>
  <c r="O51" i="5" s="1"/>
  <c r="K9" i="5"/>
  <c r="K51" i="5" s="1"/>
  <c r="R9" i="5"/>
  <c r="R51" i="5" s="1"/>
  <c r="S9" i="5"/>
  <c r="S51" i="5" s="1"/>
  <c r="N9" i="5"/>
  <c r="N51" i="5" s="1"/>
  <c r="J9" i="5"/>
  <c r="J51" i="5" s="1"/>
  <c r="M9" i="5"/>
  <c r="M51" i="5" s="1"/>
  <c r="I9" i="5"/>
  <c r="I51" i="5" s="1"/>
  <c r="L9" i="5"/>
  <c r="L51" i="5" s="1"/>
  <c r="T9" i="5"/>
  <c r="T51" i="5" s="1"/>
  <c r="U25" i="5"/>
  <c r="U14" i="5"/>
  <c r="U9" i="5" s="1"/>
  <c r="W14" i="5" l="1"/>
  <c r="W9" i="5" s="1"/>
  <c r="W51" i="5" s="1"/>
  <c r="U51" i="5"/>
</calcChain>
</file>

<file path=xl/sharedStrings.xml><?xml version="1.0" encoding="utf-8"?>
<sst xmlns="http://schemas.openxmlformats.org/spreadsheetml/2006/main" count="255" uniqueCount="121">
  <si>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</si>
  <si>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</si>
  <si>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</si>
  <si>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</si>
  <si>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</si>
  <si>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</si>
  <si>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</si>
  <si>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</si>
  <si>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</si>
  <si>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</si>
  <si>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</si>
  <si>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</si>
  <si>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</si>
  <si>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</si>
  <si>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</si>
  <si>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</si>
  <si>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</si>
  <si>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</si>
  <si>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</si>
  <si>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</si>
  <si>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</si>
  <si>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</si>
  <si>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</si>
  <si>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</si>
  <si>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</si>
  <si>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</si>
  <si>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</si>
  <si>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</si>
  <si>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</si>
  <si>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</si>
  <si>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</si>
  <si>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</si>
  <si>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</si>
  <si>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</si>
  <si>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</si>
  <si>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</si>
  <si>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</si>
  <si>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</si>
  <si>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</si>
  <si>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</si>
  <si>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</si>
  <si>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</si>
  <si>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</si>
  <si>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</si>
  <si>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</si>
  <si>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</si>
  <si>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</si>
  <si>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</si>
  <si>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</si>
  <si>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</si>
  <si>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</si>
  <si>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</si>
  <si>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</si>
  <si>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</si>
  <si>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</si>
  <si>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</si>
  <si>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</si>
  <si>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</si>
  <si>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</si>
  <si>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</si>
  <si>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</si>
  <si>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</si>
  <si>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</si>
  <si>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</si>
  <si>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</si>
  <si>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</si>
  <si>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</si>
  <si>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</si>
  <si>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</si>
  <si>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</si>
  <si>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</si>
  <si>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</si>
  <si>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</si>
  <si>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</si>
  <si>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</si>
  <si>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</si>
  <si>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</si>
  <si>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</si>
  <si>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</si>
  <si>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</si>
  <si>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</si>
  <si>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</si>
  <si>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</si>
  <si>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</si>
  <si>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</si>
  <si>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</si>
  <si>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</si>
  <si>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</si>
  <si>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</si>
  <si>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</si>
  <si>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</si>
  <si>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</si>
  <si>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</si>
  <si>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</si>
  <si>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</si>
  <si>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</si>
  <si>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</si>
  <si>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</si>
  <si>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</si>
  <si>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</si>
  <si>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</si>
  <si>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</si>
  <si>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</si>
  <si>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</si>
  <si>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(Miles de $ 2021)</t>
  </si>
  <si>
    <t>PRESUPUESTO VIGENTE MOP 2021 AL MES DE FEBRERO (FONDOS FET)</t>
  </si>
  <si>
    <t>PRESUPUESTO EJECUTADO MOP 2021 AL MES DE FEBRERO (FONDOS FET)</t>
  </si>
  <si>
    <t>02-59</t>
  </si>
  <si>
    <t>02-60</t>
  </si>
  <si>
    <t>02-63</t>
  </si>
  <si>
    <t>02-52</t>
  </si>
  <si>
    <t>02-53</t>
  </si>
  <si>
    <t>02-54</t>
  </si>
  <si>
    <t>02-56</t>
  </si>
  <si>
    <t>02-57</t>
  </si>
  <si>
    <t>02-61</t>
  </si>
  <si>
    <t>02-62</t>
  </si>
  <si>
    <t>01-51</t>
  </si>
  <si>
    <t>03-51</t>
  </si>
  <si>
    <t>04-51</t>
  </si>
  <si>
    <t>PRESUPUESTO EJECUTADO MOP 2021 AL MES DEFEB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</si>
</sst>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dd/mm_)"/>
  </numFmts>
  <fonts count="25" x14ac:knownFonts="1">
    <font>
      <sz val="10"/>
      <name val="Courier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164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16" applyNumberFormat="0" applyAlignment="0" applyProtection="0"/>
    <xf numFmtId="0" fontId="11" fillId="22" borderId="17" applyNumberFormat="0" applyAlignment="0" applyProtection="0"/>
    <xf numFmtId="0" fontId="12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14" fillId="29" borderId="16" applyNumberFormat="0" applyAlignment="0" applyProtection="0"/>
    <xf numFmtId="0" fontId="15" fillId="30" borderId="0" applyNumberFormat="0" applyBorder="0" applyAlignment="0" applyProtection="0"/>
    <xf numFmtId="0" fontId="16" fillId="31" borderId="0" applyNumberFormat="0" applyBorder="0" applyAlignment="0" applyProtection="0"/>
    <xf numFmtId="0" fontId="7" fillId="0" borderId="0"/>
    <xf numFmtId="0" fontId="7" fillId="32" borderId="19" applyNumberFormat="0" applyFont="0" applyAlignment="0" applyProtection="0"/>
    <xf numFmtId="0" fontId="17" fillId="21" borderId="20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22" fillId="0" borderId="22" applyNumberFormat="0" applyFill="0" applyAlignment="0" applyProtection="0"/>
    <xf numFmtId="0" fontId="13" fillId="0" borderId="23" applyNumberFormat="0" applyFill="0" applyAlignment="0" applyProtection="0"/>
    <xf numFmtId="0" fontId="23" fillId="0" borderId="24" applyNumberFormat="0" applyFill="0" applyAlignment="0" applyProtection="0"/>
  </cellStyleXfs>
  <cellXfs count="69">
    <xf numFmtId="164" fontId="0" fillId="0" borderId="0" xfId="0"/>
    <xf numFmtId="164" fontId="3" fillId="0" borderId="0" xfId="0" applyFont="1"/>
    <xf numFmtId="37" fontId="3" fillId="0" borderId="0" xfId="0" applyNumberFormat="1" applyFont="1" applyProtection="1"/>
    <xf numFmtId="164" fontId="3" fillId="0" borderId="3" xfId="0" applyFont="1" applyBorder="1"/>
    <xf numFmtId="3" fontId="3" fillId="0" borderId="0" xfId="0" applyNumberFormat="1" applyFont="1" applyProtection="1"/>
    <xf numFmtId="37" fontId="5" fillId="0" borderId="0" xfId="0" applyNumberFormat="1" applyFont="1" applyFill="1" applyProtection="1"/>
    <xf numFmtId="37" fontId="5" fillId="0" borderId="0" xfId="0" applyNumberFormat="1" applyFont="1" applyFill="1" applyAlignment="1" applyProtection="1">
      <alignment vertical="center"/>
    </xf>
    <xf numFmtId="37" fontId="3" fillId="0" borderId="0" xfId="0" applyNumberFormat="1" applyFont="1" applyFill="1" applyProtection="1"/>
    <xf numFmtId="164" fontId="3" fillId="0" borderId="0" xfId="0" applyFont="1" applyAlignment="1"/>
    <xf numFmtId="164" fontId="1" fillId="0" borderId="0" xfId="0" applyFont="1" applyAlignment="1"/>
    <xf numFmtId="37" fontId="3" fillId="0" borderId="2" xfId="0" quotePrefix="1" applyNumberFormat="1" applyFont="1" applyFill="1" applyBorder="1" applyAlignment="1" applyProtection="1">
      <alignment horizontal="center"/>
    </xf>
    <xf numFmtId="3" fontId="3" fillId="0" borderId="0" xfId="0" applyNumberFormat="1" applyFont="1" applyFill="1" applyProtection="1"/>
    <xf numFmtId="3" fontId="4" fillId="0" borderId="12" xfId="0" applyNumberFormat="1" applyFont="1" applyFill="1" applyBorder="1" applyAlignment="1" applyProtection="1">
      <alignment vertical="center"/>
    </xf>
    <xf numFmtId="3" fontId="6" fillId="0" borderId="9" xfId="0" applyNumberFormat="1" applyFont="1" applyFill="1" applyBorder="1" applyProtection="1"/>
    <xf numFmtId="3" fontId="6" fillId="0" borderId="1" xfId="0" applyNumberFormat="1" applyFont="1" applyFill="1" applyBorder="1" applyProtection="1"/>
    <xf numFmtId="3" fontId="6" fillId="0" borderId="2" xfId="0" applyNumberFormat="1" applyFont="1" applyFill="1" applyBorder="1" applyProtection="1"/>
    <xf numFmtId="164" fontId="3" fillId="0" borderId="1" xfId="0" applyFont="1" applyFill="1" applyBorder="1" applyAlignment="1">
      <alignment horizontal="center"/>
    </xf>
    <xf numFmtId="164" fontId="3" fillId="0" borderId="0" xfId="0" applyFont="1" applyFill="1"/>
    <xf numFmtId="164" fontId="3" fillId="0" borderId="0" xfId="0" applyFont="1" applyFill="1" applyAlignment="1" applyProtection="1">
      <alignment horizontal="left"/>
    </xf>
    <xf numFmtId="164" fontId="3" fillId="0" borderId="0" xfId="0" applyFont="1" applyFill="1" applyBorder="1"/>
    <xf numFmtId="164" fontId="2" fillId="0" borderId="1" xfId="0" applyFont="1" applyFill="1" applyBorder="1" applyAlignment="1">
      <alignment horizontal="center"/>
    </xf>
    <xf numFmtId="164" fontId="24" fillId="0" borderId="0" xfId="0" applyFont="1" applyFill="1"/>
    <xf numFmtId="165" fontId="1" fillId="0" borderId="0" xfId="0" applyNumberFormat="1" applyFont="1" applyFill="1" applyProtection="1"/>
    <xf numFmtId="37" fontId="2" fillId="0" borderId="2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>
      <alignment vertical="center"/>
    </xf>
    <xf numFmtId="37" fontId="4" fillId="0" borderId="14" xfId="0" applyNumberFormat="1" applyFont="1" applyFill="1" applyBorder="1" applyAlignment="1" applyProtection="1">
      <alignment horizontal="left" vertical="center"/>
    </xf>
    <xf numFmtId="164" fontId="4" fillId="0" borderId="10" xfId="0" applyFont="1" applyFill="1" applyBorder="1" applyAlignment="1">
      <alignment vertical="center"/>
    </xf>
    <xf numFmtId="37" fontId="4" fillId="0" borderId="11" xfId="0" applyNumberFormat="1" applyFont="1" applyFill="1" applyBorder="1" applyAlignment="1" applyProtection="1">
      <alignment horizontal="center" vertical="center"/>
    </xf>
    <xf numFmtId="164" fontId="4" fillId="0" borderId="0" xfId="0" applyFont="1" applyFill="1" applyBorder="1" applyAlignment="1">
      <alignment vertical="center"/>
    </xf>
    <xf numFmtId="37" fontId="5" fillId="0" borderId="12" xfId="0" applyNumberFormat="1" applyFont="1" applyFill="1" applyBorder="1" applyAlignment="1" applyProtection="1">
      <alignment vertical="center"/>
    </xf>
    <xf numFmtId="164" fontId="5" fillId="0" borderId="0" xfId="0" applyFont="1" applyFill="1" applyAlignment="1">
      <alignment vertical="center"/>
    </xf>
    <xf numFmtId="37" fontId="3" fillId="0" borderId="15" xfId="0" quotePrefix="1" applyNumberFormat="1" applyFont="1" applyFill="1" applyBorder="1" applyAlignment="1" applyProtection="1">
      <alignment horizontal="center"/>
    </xf>
    <xf numFmtId="37" fontId="3" fillId="0" borderId="3" xfId="0" applyNumberFormat="1" applyFont="1" applyFill="1" applyBorder="1" applyAlignment="1" applyProtection="1">
      <alignment horizontal="left"/>
    </xf>
    <xf numFmtId="164" fontId="3" fillId="0" borderId="3" xfId="0" applyFont="1" applyFill="1" applyBorder="1"/>
    <xf numFmtId="37" fontId="3" fillId="0" borderId="0" xfId="0" applyNumberFormat="1" applyFont="1" applyFill="1" applyBorder="1" applyProtection="1"/>
    <xf numFmtId="37" fontId="3" fillId="0" borderId="15" xfId="0" quotePrefix="1" applyNumberFormat="1" applyFont="1" applyFill="1" applyBorder="1" applyAlignment="1" applyProtection="1">
      <alignment horizontal="right"/>
    </xf>
    <xf numFmtId="164" fontId="4" fillId="0" borderId="14" xfId="0" applyFont="1" applyFill="1" applyBorder="1" applyAlignment="1">
      <alignment vertical="center"/>
    </xf>
    <xf numFmtId="37" fontId="3" fillId="0" borderId="0" xfId="0" applyNumberFormat="1" applyFont="1" applyFill="1" applyAlignment="1" applyProtection="1">
      <alignment horizontal="left"/>
    </xf>
    <xf numFmtId="164" fontId="3" fillId="0" borderId="3" xfId="0" applyFont="1" applyFill="1" applyBorder="1" applyAlignment="1" applyProtection="1">
      <alignment horizontal="left"/>
    </xf>
    <xf numFmtId="37" fontId="3" fillId="0" borderId="13" xfId="0" quotePrefix="1" applyNumberFormat="1" applyFont="1" applyFill="1" applyBorder="1" applyAlignment="1" applyProtection="1">
      <alignment horizontal="center"/>
    </xf>
    <xf numFmtId="164" fontId="3" fillId="0" borderId="7" xfId="0" applyFont="1" applyFill="1" applyBorder="1"/>
    <xf numFmtId="37" fontId="3" fillId="0" borderId="8" xfId="0" applyNumberFormat="1" applyFont="1" applyFill="1" applyBorder="1" applyAlignment="1" applyProtection="1">
      <alignment horizontal="left"/>
    </xf>
    <xf numFmtId="164" fontId="1" fillId="0" borderId="0" xfId="0" applyFont="1" applyFill="1" applyAlignment="1" applyProtection="1">
      <alignment horizontal="left"/>
    </xf>
    <xf numFmtId="164" fontId="3" fillId="0" borderId="0" xfId="0" applyFont="1" applyFill="1" applyAlignment="1"/>
    <xf numFmtId="164" fontId="1" fillId="0" borderId="0" xfId="0" applyFont="1" applyFill="1" applyAlignment="1"/>
    <xf numFmtId="37" fontId="1" fillId="0" borderId="0" xfId="0" applyNumberFormat="1" applyFont="1" applyFill="1" applyAlignment="1" applyProtection="1">
      <alignment horizontal="left"/>
    </xf>
    <xf numFmtId="164" fontId="3" fillId="0" borderId="5" xfId="0" applyFont="1" applyFill="1" applyBorder="1"/>
    <xf numFmtId="39" fontId="3" fillId="0" borderId="0" xfId="0" applyNumberFormat="1" applyFont="1" applyFill="1" applyProtection="1"/>
    <xf numFmtId="37" fontId="3" fillId="0" borderId="4" xfId="0" quotePrefix="1" applyNumberFormat="1" applyFont="1" applyFill="1" applyBorder="1" applyAlignment="1" applyProtection="1">
      <alignment horizontal="right"/>
    </xf>
    <xf numFmtId="37" fontId="3" fillId="0" borderId="6" xfId="0" applyNumberFormat="1" applyFont="1" applyFill="1" applyBorder="1" applyAlignment="1" applyProtection="1">
      <alignment horizontal="left"/>
    </xf>
    <xf numFmtId="164" fontId="24" fillId="0" borderId="0" xfId="0" applyFont="1" applyFill="1" applyAlignment="1"/>
    <xf numFmtId="164" fontId="2" fillId="0" borderId="3" xfId="0" applyFont="1" applyFill="1" applyBorder="1" applyAlignment="1">
      <alignment vertical="center"/>
    </xf>
    <xf numFmtId="37" fontId="2" fillId="0" borderId="14" xfId="0" applyNumberFormat="1" applyFont="1" applyFill="1" applyBorder="1" applyAlignment="1" applyProtection="1">
      <alignment horizontal="left" vertical="center"/>
    </xf>
    <xf numFmtId="164" fontId="2" fillId="0" borderId="10" xfId="0" applyFont="1" applyFill="1" applyBorder="1" applyAlignment="1">
      <alignment vertical="center"/>
    </xf>
    <xf numFmtId="37" fontId="2" fillId="0" borderId="11" xfId="0" applyNumberFormat="1" applyFont="1" applyFill="1" applyBorder="1" applyAlignment="1" applyProtection="1">
      <alignment horizontal="center" vertical="center"/>
    </xf>
    <xf numFmtId="164" fontId="2" fillId="0" borderId="0" xfId="0" applyFont="1" applyFill="1" applyBorder="1" applyAlignment="1">
      <alignment vertical="center"/>
    </xf>
    <xf numFmtId="3" fontId="2" fillId="0" borderId="12" xfId="0" applyNumberFormat="1" applyFont="1" applyFill="1" applyBorder="1" applyAlignment="1" applyProtection="1">
      <alignment vertical="center"/>
    </xf>
    <xf numFmtId="37" fontId="3" fillId="0" borderId="12" xfId="0" applyNumberFormat="1" applyFont="1" applyFill="1" applyBorder="1" applyAlignment="1" applyProtection="1">
      <alignment vertical="center"/>
    </xf>
    <xf numFmtId="37" fontId="3" fillId="0" borderId="0" xfId="0" applyNumberFormat="1" applyFont="1" applyFill="1" applyAlignment="1" applyProtection="1">
      <alignment vertical="center"/>
    </xf>
    <xf numFmtId="164" fontId="3" fillId="0" borderId="0" xfId="0" applyFont="1" applyFill="1" applyAlignment="1">
      <alignment vertical="center"/>
    </xf>
    <xf numFmtId="164" fontId="2" fillId="0" borderId="14" xfId="0" applyFont="1" applyFill="1" applyBorder="1" applyAlignment="1">
      <alignment vertical="center"/>
    </xf>
    <xf numFmtId="3" fontId="6" fillId="0" borderId="12" xfId="0" applyNumberFormat="1" applyFont="1" applyFill="1" applyBorder="1" applyProtection="1"/>
    <xf numFmtId="164" fontId="3" fillId="0" borderId="1" xfId="0" applyFont="1" applyFill="1" applyBorder="1" applyAlignment="1">
      <alignment horizontal="center" wrapText="1"/>
    </xf>
    <xf numFmtId="37" fontId="5" fillId="34" borderId="0" xfId="0" applyNumberFormat="1" applyFont="1" applyFill="1" applyProtection="1"/>
    <xf numFmtId="3" fontId="6" fillId="0" borderId="2" xfId="0" applyNumberFormat="1" applyFont="1" applyBorder="1" applyProtection="1"/>
    <xf numFmtId="37" fontId="5" fillId="0" borderId="11" xfId="0" applyNumberFormat="1" applyFont="1" applyFill="1" applyBorder="1" applyAlignment="1" applyProtection="1">
      <alignment vertical="center"/>
    </xf>
    <xf numFmtId="37" fontId="5" fillId="0" borderId="15" xfId="0" applyNumberFormat="1" applyFont="1" applyFill="1" applyBorder="1" applyAlignment="1" applyProtection="1">
      <alignment vertical="center"/>
    </xf>
    <xf numFmtId="164" fontId="3" fillId="0" borderId="0" xfId="0" applyFont="1" applyFill="1" applyAlignment="1">
      <alignment horizontal="center"/>
    </xf>
    <xf numFmtId="164" fontId="24" fillId="33" borderId="0" xfId="0" applyFont="1" applyFill="1" applyAlignment="1">
      <alignment horizont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9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tas 2" xfId="34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2" name="2 Imagen" descr="logo-mop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228600"/>
          <a:ext cx="12954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2" name="2 Imagen" descr="logo-mop.gif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228600"/>
          <a:ext cx="12954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2" name="2 Imagen" descr="logo-mop.gif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228600"/>
          <a:ext cx="12954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91"/>
  <sheetViews>
    <sheetView tabSelected="1" zoomScale="60" zoomScaleNormal="6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G46" sqref="G46"/>
    </sheetView>
  </sheetViews>
  <sheetFormatPr baseColWidth="10" defaultColWidth="9.625" defaultRowHeight="18" customHeight="1" x14ac:dyDescent="0.25"/>
  <cols>
    <col min="1" max="1" width="2.25" style="1" customWidth="1"/>
    <col min="2" max="2" width="7.25" style="17" customWidth="1"/>
    <col min="3" max="3" width="0.875" style="17" customWidth="1"/>
    <col min="4" max="4" width="37.25" style="17" customWidth="1"/>
    <col min="5" max="5" width="3.625" style="17" customWidth="1"/>
    <col min="6" max="6" width="13.5" style="17" customWidth="1"/>
    <col min="7" max="8" width="13.25" style="17" customWidth="1"/>
    <col min="9" max="9" width="14.5" style="17" customWidth="1"/>
    <col min="10" max="10" width="16" style="17" customWidth="1"/>
    <col min="11" max="11" width="18.125" style="17" customWidth="1"/>
    <col min="12" max="12" width="15" style="17" customWidth="1"/>
    <col min="13" max="13" width="14.625" style="17" customWidth="1"/>
    <col min="14" max="14" width="15.875" style="17" customWidth="1"/>
    <col min="15" max="15" width="16.375" style="17" customWidth="1"/>
    <col min="16" max="16" width="14.75" style="17" customWidth="1"/>
    <col min="17" max="17" width="16.375" style="17" customWidth="1"/>
    <col min="18" max="18" width="15" style="17" customWidth="1"/>
    <col min="19" max="19" width="13.125" style="17" customWidth="1"/>
    <col min="20" max="20" width="15.25" style="17" customWidth="1"/>
    <col min="21" max="21" width="18.75" style="1" customWidth="1"/>
    <col min="22" max="22" width="2.5" style="1" customWidth="1"/>
    <col min="23" max="23" width="18.375" style="1" hidden="1" customWidth="1"/>
    <col min="24" max="24" width="19.125" style="17" hidden="1" customWidth="1"/>
    <col min="25" max="25" width="17.125" style="1" customWidth="1"/>
    <col min="26" max="26" width="9.625" style="1" customWidth="1"/>
    <col min="27" max="27" width="16.75" style="1" customWidth="1"/>
    <col min="28" max="31" width="9.625" style="1" customWidth="1"/>
    <col min="32" max="32" width="10.875" style="1" bestFit="1" customWidth="1"/>
    <col min="33" max="16384" width="9.625" style="1"/>
  </cols>
  <sheetData>
    <row r="1" spans="1:34" ht="18" customHeight="1" x14ac:dyDescent="0.25">
      <c r="O1" s="21"/>
    </row>
    <row r="2" spans="1:34" ht="18" customHeight="1" x14ac:dyDescent="0.25">
      <c r="B2" s="42"/>
      <c r="F2" s="43"/>
      <c r="G2" s="43"/>
      <c r="H2" s="43"/>
      <c r="I2" s="43"/>
      <c r="J2" s="43"/>
      <c r="K2" s="43" t="s">
        <v>105</v>
      </c>
      <c r="L2" s="43"/>
      <c r="M2" s="43"/>
      <c r="N2" s="43"/>
      <c r="O2" s="50"/>
      <c r="P2" s="43"/>
      <c r="Q2" s="43"/>
      <c r="R2" s="43"/>
      <c r="S2" s="43"/>
      <c r="T2" s="43"/>
      <c r="U2" s="8"/>
    </row>
    <row r="3" spans="1:34" ht="18" customHeight="1" x14ac:dyDescent="0.25">
      <c r="B3" s="42"/>
      <c r="F3" s="44"/>
      <c r="G3" s="44"/>
      <c r="H3" s="44"/>
      <c r="I3" s="44"/>
      <c r="J3" s="44"/>
      <c r="K3" s="44"/>
      <c r="L3" s="44" t="s">
        <v>104</v>
      </c>
      <c r="M3" s="44"/>
      <c r="N3" s="44"/>
      <c r="O3" s="44"/>
      <c r="P3" s="44"/>
      <c r="Q3" s="44"/>
      <c r="R3" s="44"/>
      <c r="S3" s="44"/>
      <c r="T3" s="44"/>
      <c r="U3" s="9"/>
    </row>
    <row r="4" spans="1:34" ht="18" customHeight="1" x14ac:dyDescent="0.25">
      <c r="B4" s="45"/>
      <c r="S4" s="21"/>
      <c r="T4" s="21"/>
      <c r="U4" s="21"/>
      <c r="V4" s="17"/>
      <c r="W4" s="17"/>
      <c r="Y4" s="17"/>
      <c r="Z4" s="17"/>
    </row>
    <row r="5" spans="1:34" ht="18" customHeight="1" x14ac:dyDescent="0.25">
      <c r="B5" s="45"/>
      <c r="S5" s="21"/>
      <c r="T5" s="21"/>
      <c r="U5" s="21"/>
      <c r="V5" s="17"/>
      <c r="W5" s="17"/>
      <c r="Y5" s="17"/>
      <c r="Z5" s="17"/>
    </row>
    <row r="6" spans="1:34" s="17" customFormat="1" ht="18" customHeight="1" x14ac:dyDescent="0.25">
      <c r="B6" s="37"/>
    </row>
    <row r="7" spans="1:34" s="17" customFormat="1" ht="18" customHeight="1" x14ac:dyDescent="0.25">
      <c r="B7" s="18"/>
      <c r="E7" s="19"/>
      <c r="F7" s="16" t="s">
        <v>53</v>
      </c>
      <c r="G7" s="16" t="s">
        <v>54</v>
      </c>
      <c r="H7" s="16" t="s">
        <v>55</v>
      </c>
      <c r="I7" s="16" t="s">
        <v>65</v>
      </c>
      <c r="J7" s="16" t="s">
        <v>66</v>
      </c>
      <c r="K7" s="16" t="s">
        <v>56</v>
      </c>
      <c r="L7" s="16" t="s">
        <v>57</v>
      </c>
      <c r="M7" s="16" t="s">
        <v>58</v>
      </c>
      <c r="N7" s="16" t="s">
        <v>60</v>
      </c>
      <c r="O7" s="16" t="s">
        <v>80</v>
      </c>
      <c r="P7" s="16" t="s">
        <v>61</v>
      </c>
      <c r="Q7" s="62" t="s">
        <v>103</v>
      </c>
      <c r="R7" s="16" t="s">
        <v>62</v>
      </c>
      <c r="S7" s="16" t="s">
        <v>63</v>
      </c>
      <c r="T7" s="16" t="s">
        <v>49</v>
      </c>
      <c r="U7" s="20" t="s">
        <v>50</v>
      </c>
      <c r="W7" s="17" t="s">
        <v>69</v>
      </c>
    </row>
    <row r="8" spans="1:34" s="17" customFormat="1" ht="18" customHeight="1" x14ac:dyDescent="0.25">
      <c r="B8" s="22"/>
      <c r="E8" s="19"/>
      <c r="F8" s="10" t="s">
        <v>107</v>
      </c>
      <c r="G8" s="10" t="s">
        <v>108</v>
      </c>
      <c r="H8" s="10" t="s">
        <v>109</v>
      </c>
      <c r="I8" s="10" t="s">
        <v>110</v>
      </c>
      <c r="J8" s="10" t="s">
        <v>111</v>
      </c>
      <c r="K8" s="10" t="s">
        <v>112</v>
      </c>
      <c r="L8" s="10" t="s">
        <v>113</v>
      </c>
      <c r="M8" s="10" t="s">
        <v>114</v>
      </c>
      <c r="N8" s="10" t="s">
        <v>115</v>
      </c>
      <c r="O8" s="10" t="s">
        <v>116</v>
      </c>
      <c r="P8" s="10" t="s">
        <v>117</v>
      </c>
      <c r="Q8" s="10" t="s">
        <v>118</v>
      </c>
      <c r="R8" s="10" t="s">
        <v>119</v>
      </c>
      <c r="S8" s="10" t="s">
        <v>93</v>
      </c>
      <c r="T8" s="10" t="s">
        <v>94</v>
      </c>
      <c r="U8" s="23" t="s">
        <v>64</v>
      </c>
      <c r="W8" s="17" t="s">
        <v>70</v>
      </c>
    </row>
    <row r="9" spans="1:34" s="30" customFormat="1" ht="24.95" customHeight="1" x14ac:dyDescent="0.15">
      <c r="A9" s="24"/>
      <c r="B9" s="25" t="s">
        <v>0</v>
      </c>
      <c r="C9" s="26"/>
      <c r="D9" s="27" t="s">
        <v>1</v>
      </c>
      <c r="E9" s="28"/>
      <c r="F9" s="12">
        <f>+SUM(F11:F12)</f>
        <v>30961</v>
      </c>
      <c r="G9" s="12">
        <f t="shared" ref="G9:T9" si="0">+SUM(G11:G12)</f>
        <v>211809</v>
      </c>
      <c r="H9" s="12">
        <f t="shared" si="0"/>
        <v>242897</v>
      </c>
      <c r="I9" s="12">
        <f t="shared" si="0"/>
        <v>5793482</v>
      </c>
      <c r="J9" s="12">
        <f t="shared" si="0"/>
        <v>100700947</v>
      </c>
      <c r="K9" s="12">
        <f t="shared" si="0"/>
        <v>380495675</v>
      </c>
      <c r="L9" s="12">
        <f t="shared" si="0"/>
        <v>10507533</v>
      </c>
      <c r="M9" s="12">
        <f t="shared" si="0"/>
        <v>46830346</v>
      </c>
      <c r="N9" s="12">
        <f t="shared" si="0"/>
        <v>186033</v>
      </c>
      <c r="O9" s="12">
        <f t="shared" si="0"/>
        <v>104543895</v>
      </c>
      <c r="P9" s="12">
        <f t="shared" si="0"/>
        <v>884857</v>
      </c>
      <c r="Q9" s="12">
        <f t="shared" si="0"/>
        <v>109051279</v>
      </c>
      <c r="R9" s="12">
        <f t="shared" si="0"/>
        <v>10120399</v>
      </c>
      <c r="S9" s="12">
        <f t="shared" si="0"/>
        <v>0</v>
      </c>
      <c r="T9" s="12">
        <f t="shared" si="0"/>
        <v>0</v>
      </c>
      <c r="U9" s="12">
        <f>SUM(U11,U12)</f>
        <v>769600113</v>
      </c>
      <c r="V9" s="66"/>
      <c r="W9" s="65" t="e">
        <f>SUM(#REF!,#REF!,#REF!,#REF!,#REF!,#REF!,#REF!,W10,W11,W12,#REF!)</f>
        <v>#REF!</v>
      </c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s="19" customFormat="1" ht="22.5" customHeight="1" x14ac:dyDescent="0.3">
      <c r="A10" s="33"/>
      <c r="B10" s="31"/>
      <c r="D10" s="3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>
        <f t="shared" ref="U10:U12" si="1">SUM(F10:T10)</f>
        <v>0</v>
      </c>
      <c r="V10" s="34"/>
      <c r="W10" s="5">
        <f t="shared" ref="W10:W29" si="2">+U10-T10-S10</f>
        <v>0</v>
      </c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</row>
    <row r="11" spans="1:34" s="19" customFormat="1" ht="22.5" customHeight="1" x14ac:dyDescent="0.3">
      <c r="A11" s="33"/>
      <c r="B11" s="31" t="s">
        <v>73</v>
      </c>
      <c r="D11" s="32" t="s">
        <v>51</v>
      </c>
      <c r="F11" s="13">
        <v>30961</v>
      </c>
      <c r="G11" s="13">
        <v>211809</v>
      </c>
      <c r="H11" s="13">
        <v>242897</v>
      </c>
      <c r="I11" s="13">
        <v>5793482</v>
      </c>
      <c r="J11" s="13">
        <v>100700947</v>
      </c>
      <c r="K11" s="13">
        <v>380495675</v>
      </c>
      <c r="L11" s="13">
        <v>10507533</v>
      </c>
      <c r="M11" s="13">
        <v>46830346</v>
      </c>
      <c r="N11" s="13">
        <v>186033</v>
      </c>
      <c r="O11" s="13">
        <v>104543895</v>
      </c>
      <c r="P11" s="13">
        <v>884857</v>
      </c>
      <c r="Q11" s="13">
        <v>109051279</v>
      </c>
      <c r="R11" s="13">
        <v>10120399</v>
      </c>
      <c r="S11" s="13"/>
      <c r="T11" s="13"/>
      <c r="U11" s="13">
        <f t="shared" si="1"/>
        <v>769600113</v>
      </c>
      <c r="V11" s="34"/>
      <c r="W11" s="5">
        <f t="shared" si="2"/>
        <v>769600113</v>
      </c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</row>
    <row r="12" spans="1:34" s="19" customFormat="1" ht="22.5" customHeight="1" x14ac:dyDescent="0.3">
      <c r="A12" s="33"/>
      <c r="B12" s="31"/>
      <c r="D12" s="32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>
        <f t="shared" si="1"/>
        <v>0</v>
      </c>
      <c r="V12" s="34"/>
      <c r="W12" s="5">
        <f t="shared" si="2"/>
        <v>0</v>
      </c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4" s="30" customFormat="1" ht="24.95" customHeight="1" x14ac:dyDescent="0.15">
      <c r="A13" s="24"/>
      <c r="B13" s="36"/>
      <c r="C13" s="26"/>
      <c r="D13" s="27" t="s">
        <v>6</v>
      </c>
      <c r="E13" s="28"/>
      <c r="F13" s="12">
        <f t="shared" ref="F13:U13" si="3">SUM(F14,F15,F16,F25,F29)</f>
        <v>30961</v>
      </c>
      <c r="G13" s="12">
        <f t="shared" si="3"/>
        <v>211809</v>
      </c>
      <c r="H13" s="12">
        <f t="shared" si="3"/>
        <v>242897</v>
      </c>
      <c r="I13" s="12">
        <f t="shared" si="3"/>
        <v>5793482</v>
      </c>
      <c r="J13" s="12">
        <f t="shared" si="3"/>
        <v>100700947</v>
      </c>
      <c r="K13" s="12">
        <f t="shared" si="3"/>
        <v>380495675</v>
      </c>
      <c r="L13" s="12">
        <f t="shared" si="3"/>
        <v>10507533</v>
      </c>
      <c r="M13" s="12">
        <f t="shared" si="3"/>
        <v>46830346</v>
      </c>
      <c r="N13" s="12">
        <f t="shared" si="3"/>
        <v>186033</v>
      </c>
      <c r="O13" s="12">
        <f t="shared" si="3"/>
        <v>104543895</v>
      </c>
      <c r="P13" s="12">
        <f t="shared" si="3"/>
        <v>884857</v>
      </c>
      <c r="Q13" s="12">
        <f t="shared" si="3"/>
        <v>109051279</v>
      </c>
      <c r="R13" s="12">
        <f t="shared" si="3"/>
        <v>10120399</v>
      </c>
      <c r="S13" s="12">
        <f t="shared" si="3"/>
        <v>0</v>
      </c>
      <c r="T13" s="12">
        <f t="shared" si="3"/>
        <v>0</v>
      </c>
      <c r="U13" s="12">
        <f t="shared" si="3"/>
        <v>769600113</v>
      </c>
      <c r="V13" s="6"/>
      <c r="W13" s="29" t="e">
        <f>SUM(W14,W15,#REF!,#REF!,#REF!,#REF!,W16,W25:W25,#REF!,#REF!,#REF!,W29)</f>
        <v>#REF!</v>
      </c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s="19" customFormat="1" ht="22.5" customHeight="1" x14ac:dyDescent="0.3">
      <c r="A14" s="33"/>
      <c r="B14" s="31" t="s">
        <v>7</v>
      </c>
      <c r="D14" s="32" t="s">
        <v>8</v>
      </c>
      <c r="F14" s="13">
        <v>25834</v>
      </c>
      <c r="G14" s="13">
        <v>181740</v>
      </c>
      <c r="H14" s="13">
        <v>207703</v>
      </c>
      <c r="I14" s="13">
        <v>0</v>
      </c>
      <c r="J14" s="13">
        <v>1218500</v>
      </c>
      <c r="K14" s="13">
        <v>5699882</v>
      </c>
      <c r="L14" s="13">
        <v>479212</v>
      </c>
      <c r="M14" s="13">
        <v>479212</v>
      </c>
      <c r="N14" s="13">
        <v>157915</v>
      </c>
      <c r="O14" s="13">
        <v>0</v>
      </c>
      <c r="P14" s="13">
        <v>78957</v>
      </c>
      <c r="Q14" s="13">
        <v>0</v>
      </c>
      <c r="R14" s="13">
        <v>269525</v>
      </c>
      <c r="S14" s="13"/>
      <c r="T14" s="13"/>
      <c r="U14" s="13">
        <f t="shared" ref="U14:U15" si="4">SUM(F14:T14)</f>
        <v>8798480</v>
      </c>
      <c r="V14" s="34"/>
      <c r="W14" s="5">
        <f t="shared" si="2"/>
        <v>8798480</v>
      </c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</row>
    <row r="15" spans="1:34" s="19" customFormat="1" ht="22.5" customHeight="1" x14ac:dyDescent="0.3">
      <c r="A15" s="33"/>
      <c r="B15" s="31" t="s">
        <v>9</v>
      </c>
      <c r="D15" s="32" t="s">
        <v>10</v>
      </c>
      <c r="F15" s="13">
        <v>3963</v>
      </c>
      <c r="G15" s="13">
        <v>27741</v>
      </c>
      <c r="H15" s="13">
        <v>31705</v>
      </c>
      <c r="I15" s="13">
        <v>0</v>
      </c>
      <c r="J15" s="13">
        <v>108325</v>
      </c>
      <c r="K15" s="13">
        <v>599761</v>
      </c>
      <c r="L15" s="13">
        <v>58126</v>
      </c>
      <c r="M15" s="13">
        <v>52842</v>
      </c>
      <c r="N15" s="13">
        <v>21137</v>
      </c>
      <c r="O15" s="13">
        <v>0</v>
      </c>
      <c r="P15" s="13">
        <v>10568</v>
      </c>
      <c r="Q15" s="13">
        <v>0</v>
      </c>
      <c r="R15" s="13">
        <v>26421</v>
      </c>
      <c r="S15" s="13"/>
      <c r="T15" s="13"/>
      <c r="U15" s="13">
        <f t="shared" si="4"/>
        <v>940589</v>
      </c>
      <c r="V15" s="34"/>
      <c r="W15" s="5">
        <f t="shared" si="2"/>
        <v>940589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</row>
    <row r="16" spans="1:34" s="17" customFormat="1" ht="22.5" customHeight="1" x14ac:dyDescent="0.3">
      <c r="A16" s="33"/>
      <c r="B16" s="31" t="s">
        <v>76</v>
      </c>
      <c r="C16" s="19"/>
      <c r="D16" s="38" t="s">
        <v>68</v>
      </c>
      <c r="E16" s="19"/>
      <c r="F16" s="13">
        <f t="shared" ref="F16:R16" si="5">SUM(F17:F23)</f>
        <v>1164</v>
      </c>
      <c r="G16" s="13">
        <f t="shared" si="5"/>
        <v>2328</v>
      </c>
      <c r="H16" s="13">
        <f t="shared" si="5"/>
        <v>3489</v>
      </c>
      <c r="I16" s="13">
        <f t="shared" si="5"/>
        <v>0</v>
      </c>
      <c r="J16" s="13">
        <f t="shared" si="5"/>
        <v>1050426</v>
      </c>
      <c r="K16" s="13">
        <f t="shared" si="5"/>
        <v>7962674</v>
      </c>
      <c r="L16" s="13">
        <f t="shared" si="5"/>
        <v>18618</v>
      </c>
      <c r="M16" s="13">
        <f>SUM(M17:M24)</f>
        <v>18618</v>
      </c>
      <c r="N16" s="13">
        <f t="shared" si="5"/>
        <v>6981</v>
      </c>
      <c r="O16" s="13">
        <f>SUM(O17:O23)</f>
        <v>0</v>
      </c>
      <c r="P16" s="13">
        <f t="shared" si="5"/>
        <v>795332</v>
      </c>
      <c r="Q16" s="13">
        <f>SUM(Q17:Q23)</f>
        <v>0</v>
      </c>
      <c r="R16" s="13">
        <f t="shared" si="5"/>
        <v>10472</v>
      </c>
      <c r="S16" s="13">
        <f>SUM(S17:S23)</f>
        <v>0</v>
      </c>
      <c r="T16" s="13">
        <f>SUM(T17:T23)</f>
        <v>0</v>
      </c>
      <c r="U16" s="13">
        <f>SUM(U17:U24)</f>
        <v>9870102</v>
      </c>
      <c r="V16" s="7"/>
      <c r="W16" s="5">
        <f t="shared" si="2"/>
        <v>9870102</v>
      </c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s="19" customFormat="1" ht="22.5" customHeight="1" x14ac:dyDescent="0.3">
      <c r="A17" s="33"/>
      <c r="B17" s="48" t="s">
        <v>20</v>
      </c>
      <c r="C17" s="46"/>
      <c r="D17" s="49" t="s">
        <v>38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>
        <f t="shared" ref="U17:U24" si="6">SUM(F17:T17)</f>
        <v>0</v>
      </c>
      <c r="V17" s="34"/>
      <c r="W17" s="5">
        <f t="shared" si="2"/>
        <v>0</v>
      </c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</row>
    <row r="18" spans="1:34" s="19" customFormat="1" ht="22.5" customHeight="1" x14ac:dyDescent="0.3">
      <c r="A18" s="33"/>
      <c r="B18" s="35" t="s">
        <v>39</v>
      </c>
      <c r="D18" s="32" t="s">
        <v>98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>
        <f t="shared" si="6"/>
        <v>0</v>
      </c>
      <c r="V18" s="34"/>
      <c r="W18" s="5">
        <f t="shared" si="2"/>
        <v>0</v>
      </c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</row>
    <row r="19" spans="1:34" s="19" customFormat="1" ht="22.5" customHeight="1" x14ac:dyDescent="0.3">
      <c r="A19" s="33"/>
      <c r="B19" s="35" t="s">
        <v>31</v>
      </c>
      <c r="D19" s="32" t="s">
        <v>33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>
        <f t="shared" si="6"/>
        <v>0</v>
      </c>
      <c r="V19" s="34"/>
      <c r="W19" s="5">
        <f t="shared" si="2"/>
        <v>0</v>
      </c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</row>
    <row r="20" spans="1:34" s="19" customFormat="1" ht="22.5" customHeight="1" x14ac:dyDescent="0.3">
      <c r="A20" s="33"/>
      <c r="B20" s="35" t="s">
        <v>32</v>
      </c>
      <c r="D20" s="32" t="s">
        <v>34</v>
      </c>
      <c r="F20" s="13">
        <v>448</v>
      </c>
      <c r="G20" s="13">
        <v>896</v>
      </c>
      <c r="H20" s="13">
        <v>1342</v>
      </c>
      <c r="I20" s="13">
        <v>0</v>
      </c>
      <c r="J20" s="13">
        <v>10748</v>
      </c>
      <c r="K20" s="13">
        <v>50160</v>
      </c>
      <c r="L20" s="13">
        <v>7166</v>
      </c>
      <c r="M20" s="13">
        <v>7166</v>
      </c>
      <c r="N20" s="13">
        <v>2686</v>
      </c>
      <c r="O20" s="13">
        <v>0</v>
      </c>
      <c r="P20" s="13">
        <v>1344</v>
      </c>
      <c r="Q20" s="13">
        <v>0</v>
      </c>
      <c r="R20" s="13">
        <v>4030</v>
      </c>
      <c r="S20" s="13"/>
      <c r="T20" s="13"/>
      <c r="U20" s="13">
        <f t="shared" si="6"/>
        <v>85986</v>
      </c>
      <c r="V20" s="34"/>
      <c r="W20" s="5">
        <f t="shared" si="2"/>
        <v>85986</v>
      </c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</row>
    <row r="21" spans="1:34" s="19" customFormat="1" ht="22.5" customHeight="1" x14ac:dyDescent="0.3">
      <c r="A21" s="33"/>
      <c r="B21" s="35" t="s">
        <v>37</v>
      </c>
      <c r="D21" s="32" t="s">
        <v>47</v>
      </c>
      <c r="F21" s="13">
        <v>0</v>
      </c>
      <c r="G21" s="13">
        <v>0</v>
      </c>
      <c r="H21" s="13">
        <v>0</v>
      </c>
      <c r="I21" s="13">
        <v>0</v>
      </c>
      <c r="J21" s="13">
        <v>1022500</v>
      </c>
      <c r="K21" s="13">
        <v>7832350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/>
      <c r="T21" s="13"/>
      <c r="U21" s="13">
        <f t="shared" si="6"/>
        <v>8854850</v>
      </c>
      <c r="V21" s="34"/>
      <c r="W21" s="5">
        <f t="shared" si="2"/>
        <v>8854850</v>
      </c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</row>
    <row r="22" spans="1:34" s="19" customFormat="1" ht="22.5" customHeight="1" x14ac:dyDescent="0.3">
      <c r="A22" s="33"/>
      <c r="B22" s="35" t="s">
        <v>21</v>
      </c>
      <c r="D22" s="32" t="s">
        <v>36</v>
      </c>
      <c r="F22" s="13">
        <v>716</v>
      </c>
      <c r="G22" s="13">
        <v>1432</v>
      </c>
      <c r="H22" s="13">
        <v>2147</v>
      </c>
      <c r="I22" s="13">
        <v>0</v>
      </c>
      <c r="J22" s="13">
        <v>17178</v>
      </c>
      <c r="K22" s="13">
        <v>80164</v>
      </c>
      <c r="L22" s="13">
        <v>11452</v>
      </c>
      <c r="M22" s="13">
        <v>11452</v>
      </c>
      <c r="N22" s="13">
        <v>4295</v>
      </c>
      <c r="O22" s="13">
        <v>0</v>
      </c>
      <c r="P22" s="13">
        <v>793988</v>
      </c>
      <c r="Q22" s="13">
        <v>0</v>
      </c>
      <c r="R22" s="13">
        <v>6442</v>
      </c>
      <c r="S22" s="13"/>
      <c r="T22" s="13"/>
      <c r="U22" s="13">
        <f t="shared" si="6"/>
        <v>929266</v>
      </c>
      <c r="V22" s="34"/>
      <c r="W22" s="5">
        <f t="shared" si="2"/>
        <v>929266</v>
      </c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</row>
    <row r="23" spans="1:34" s="19" customFormat="1" ht="22.5" customHeight="1" x14ac:dyDescent="0.3">
      <c r="A23" s="33"/>
      <c r="B23" s="35" t="s">
        <v>23</v>
      </c>
      <c r="D23" s="32" t="s">
        <v>35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>
        <f t="shared" si="6"/>
        <v>0</v>
      </c>
      <c r="V23" s="34"/>
      <c r="W23" s="5">
        <f t="shared" si="2"/>
        <v>0</v>
      </c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</row>
    <row r="24" spans="1:34" s="19" customFormat="1" ht="22.5" customHeight="1" x14ac:dyDescent="0.3">
      <c r="A24" s="33"/>
      <c r="B24" s="35" t="s">
        <v>96</v>
      </c>
      <c r="D24" s="32" t="s">
        <v>97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>
        <f t="shared" si="6"/>
        <v>0</v>
      </c>
      <c r="V24" s="34"/>
      <c r="W24" s="5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</row>
    <row r="25" spans="1:34" ht="22.5" customHeight="1" x14ac:dyDescent="0.3">
      <c r="A25" s="3"/>
      <c r="B25" s="39" t="s">
        <v>77</v>
      </c>
      <c r="C25" s="40"/>
      <c r="D25" s="41" t="s">
        <v>15</v>
      </c>
      <c r="E25" s="19"/>
      <c r="F25" s="15">
        <f t="shared" ref="F25:P25" si="7">SUM(F26,F27,F28)</f>
        <v>0</v>
      </c>
      <c r="G25" s="15">
        <f t="shared" si="7"/>
        <v>0</v>
      </c>
      <c r="H25" s="15">
        <f t="shared" si="7"/>
        <v>0</v>
      </c>
      <c r="I25" s="15">
        <f t="shared" si="7"/>
        <v>5793482</v>
      </c>
      <c r="J25" s="15">
        <f t="shared" si="7"/>
        <v>98323696</v>
      </c>
      <c r="K25" s="15">
        <f t="shared" si="7"/>
        <v>366233358</v>
      </c>
      <c r="L25" s="15">
        <f t="shared" si="7"/>
        <v>9951577</v>
      </c>
      <c r="M25" s="15">
        <f t="shared" si="7"/>
        <v>46279674</v>
      </c>
      <c r="N25" s="15">
        <f t="shared" si="7"/>
        <v>0</v>
      </c>
      <c r="O25" s="15">
        <f t="shared" si="7"/>
        <v>104543895</v>
      </c>
      <c r="P25" s="15">
        <f t="shared" si="7"/>
        <v>0</v>
      </c>
      <c r="Q25" s="15">
        <f>SUM(Q26,Q27,Q28)</f>
        <v>109051279</v>
      </c>
      <c r="R25" s="15">
        <f t="shared" ref="R25:T25" si="8">SUM(R26,R27,R28)</f>
        <v>9813981</v>
      </c>
      <c r="S25" s="15">
        <f t="shared" si="8"/>
        <v>0</v>
      </c>
      <c r="T25" s="15">
        <f t="shared" si="8"/>
        <v>0</v>
      </c>
      <c r="U25" s="64">
        <f>SUM(U26,U27,U28)</f>
        <v>749990942</v>
      </c>
      <c r="V25" s="2"/>
      <c r="W25" s="5">
        <f t="shared" si="2"/>
        <v>749990942</v>
      </c>
      <c r="X25" s="7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19" customFormat="1" ht="22.5" customHeight="1" x14ac:dyDescent="0.3">
      <c r="A26" s="33"/>
      <c r="B26" s="35" t="s">
        <v>20</v>
      </c>
      <c r="D26" s="32" t="s">
        <v>42</v>
      </c>
      <c r="F26" s="13">
        <v>0</v>
      </c>
      <c r="G26" s="13">
        <v>0</v>
      </c>
      <c r="H26" s="13">
        <v>0</v>
      </c>
      <c r="I26" s="13">
        <v>0</v>
      </c>
      <c r="J26" s="13">
        <v>1075844</v>
      </c>
      <c r="K26" s="13">
        <v>51625</v>
      </c>
      <c r="L26" s="13">
        <v>0</v>
      </c>
      <c r="M26" s="13">
        <v>1774958</v>
      </c>
      <c r="N26" s="13">
        <v>0</v>
      </c>
      <c r="O26" s="13">
        <v>0</v>
      </c>
      <c r="P26" s="13">
        <v>0</v>
      </c>
      <c r="Q26" s="13">
        <v>0</v>
      </c>
      <c r="R26" s="13">
        <v>4934815</v>
      </c>
      <c r="S26" s="13"/>
      <c r="T26" s="13"/>
      <c r="U26" s="13">
        <f t="shared" ref="U26:U29" si="9">SUM(F26:T26)</f>
        <v>7837242</v>
      </c>
      <c r="V26" s="34"/>
      <c r="W26" s="5">
        <f t="shared" si="2"/>
        <v>7837242</v>
      </c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</row>
    <row r="27" spans="1:34" s="19" customFormat="1" ht="22.5" customHeight="1" x14ac:dyDescent="0.3">
      <c r="A27" s="33"/>
      <c r="B27" s="35" t="s">
        <v>39</v>
      </c>
      <c r="D27" s="32" t="s">
        <v>43</v>
      </c>
      <c r="F27" s="13">
        <v>0</v>
      </c>
      <c r="G27" s="13">
        <v>0</v>
      </c>
      <c r="H27" s="13">
        <v>0</v>
      </c>
      <c r="I27" s="13">
        <v>5793482</v>
      </c>
      <c r="J27" s="13">
        <v>97247852</v>
      </c>
      <c r="K27" s="13">
        <v>366181733</v>
      </c>
      <c r="L27" s="13">
        <v>9951577</v>
      </c>
      <c r="M27" s="13">
        <v>44504716</v>
      </c>
      <c r="N27" s="13">
        <v>0</v>
      </c>
      <c r="O27" s="13">
        <v>104543895</v>
      </c>
      <c r="P27" s="13">
        <v>0</v>
      </c>
      <c r="Q27" s="13">
        <v>109051279</v>
      </c>
      <c r="R27" s="13">
        <v>4879166</v>
      </c>
      <c r="S27" s="13"/>
      <c r="T27" s="13"/>
      <c r="U27" s="13">
        <f t="shared" si="9"/>
        <v>742153700</v>
      </c>
      <c r="V27" s="34"/>
      <c r="W27" s="5">
        <f t="shared" si="2"/>
        <v>742153700</v>
      </c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</row>
    <row r="28" spans="1:34" s="19" customFormat="1" ht="22.5" customHeight="1" x14ac:dyDescent="0.3">
      <c r="A28" s="33"/>
      <c r="B28" s="35" t="s">
        <v>31</v>
      </c>
      <c r="D28" s="32" t="s">
        <v>101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>
        <f t="shared" si="9"/>
        <v>0</v>
      </c>
      <c r="V28" s="34"/>
      <c r="W28" s="5">
        <f t="shared" si="2"/>
        <v>0</v>
      </c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</row>
    <row r="29" spans="1:34" s="19" customFormat="1" ht="22.5" customHeight="1" x14ac:dyDescent="0.3">
      <c r="A29" s="33"/>
      <c r="B29" s="39"/>
      <c r="C29" s="40"/>
      <c r="D29" s="41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>
        <f t="shared" si="9"/>
        <v>0</v>
      </c>
      <c r="V29" s="34"/>
      <c r="W29" s="5">
        <f t="shared" si="2"/>
        <v>0</v>
      </c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</row>
    <row r="30" spans="1:34" ht="25.5" customHeight="1" x14ac:dyDescent="0.25"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4"/>
      <c r="V30" s="2"/>
      <c r="W30" s="2"/>
      <c r="X30" s="7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8" hidden="1" customHeight="1" x14ac:dyDescent="0.25">
      <c r="F31" s="11">
        <f t="shared" ref="F31:W31" si="10">+F9-F13</f>
        <v>0</v>
      </c>
      <c r="G31" s="11">
        <f t="shared" si="10"/>
        <v>0</v>
      </c>
      <c r="H31" s="11">
        <f t="shared" si="10"/>
        <v>0</v>
      </c>
      <c r="I31" s="11">
        <f t="shared" si="10"/>
        <v>0</v>
      </c>
      <c r="J31" s="11">
        <f t="shared" si="10"/>
        <v>0</v>
      </c>
      <c r="K31" s="11">
        <f t="shared" si="10"/>
        <v>0</v>
      </c>
      <c r="L31" s="11">
        <f t="shared" si="10"/>
        <v>0</v>
      </c>
      <c r="M31" s="11">
        <f t="shared" si="10"/>
        <v>0</v>
      </c>
      <c r="N31" s="11">
        <f t="shared" si="10"/>
        <v>0</v>
      </c>
      <c r="O31" s="11">
        <f t="shared" si="10"/>
        <v>0</v>
      </c>
      <c r="P31" s="11">
        <f t="shared" si="10"/>
        <v>0</v>
      </c>
      <c r="Q31" s="11">
        <f t="shared" si="10"/>
        <v>0</v>
      </c>
      <c r="R31" s="11">
        <f t="shared" si="10"/>
        <v>0</v>
      </c>
      <c r="S31" s="11">
        <f t="shared" si="10"/>
        <v>0</v>
      </c>
      <c r="T31" s="11">
        <f t="shared" si="10"/>
        <v>0</v>
      </c>
      <c r="U31" s="4">
        <f t="shared" si="10"/>
        <v>0</v>
      </c>
      <c r="V31" s="4">
        <f t="shared" si="10"/>
        <v>0</v>
      </c>
      <c r="W31" s="4" t="e">
        <f t="shared" si="10"/>
        <v>#REF!</v>
      </c>
      <c r="X31" s="7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8" customHeight="1" x14ac:dyDescent="0.25"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4"/>
      <c r="V32" s="2"/>
      <c r="W32" s="2"/>
      <c r="X32" s="7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6:34" ht="18" customHeight="1" x14ac:dyDescent="0.25"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4"/>
      <c r="V33" s="2"/>
      <c r="W33" s="2"/>
      <c r="X33" s="7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6:34" ht="18" customHeight="1" x14ac:dyDescent="0.25"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4"/>
      <c r="V34" s="2"/>
      <c r="W34" s="2"/>
      <c r="X34" s="7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6:34" ht="18" customHeight="1" x14ac:dyDescent="0.25"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4"/>
      <c r="V35" s="2"/>
      <c r="W35" s="2"/>
      <c r="X35" s="7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6:34" ht="18" customHeight="1" x14ac:dyDescent="0.2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2"/>
      <c r="V36" s="2"/>
      <c r="W36" s="2"/>
      <c r="X36" s="7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6:34" ht="18" customHeight="1" x14ac:dyDescent="0.2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2"/>
      <c r="V37" s="2"/>
      <c r="W37" s="2"/>
      <c r="X37" s="7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6:34" ht="18" customHeight="1" x14ac:dyDescent="0.25">
      <c r="F38" s="7"/>
      <c r="G38" s="7"/>
      <c r="H38" s="7"/>
      <c r="I38" s="7"/>
      <c r="J38" s="7"/>
      <c r="K38" s="7"/>
      <c r="L38" s="47"/>
      <c r="M38" s="7"/>
      <c r="N38" s="7"/>
      <c r="O38" s="7"/>
      <c r="P38" s="7"/>
      <c r="Q38" s="7"/>
      <c r="R38" s="7"/>
      <c r="S38" s="7"/>
      <c r="T38" s="7"/>
      <c r="U38" s="2"/>
      <c r="V38" s="2"/>
      <c r="W38" s="2"/>
      <c r="X38" s="7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6:34" ht="18" customHeight="1" x14ac:dyDescent="0.25"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2"/>
      <c r="V39" s="2"/>
      <c r="W39" s="2"/>
      <c r="X39" s="7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6:34" ht="18" customHeight="1" x14ac:dyDescent="0.25"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2"/>
      <c r="V40" s="2"/>
      <c r="W40" s="2"/>
      <c r="X40" s="7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6:34" ht="18" customHeight="1" x14ac:dyDescent="0.25"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2"/>
      <c r="V41" s="2"/>
      <c r="W41" s="2"/>
      <c r="X41" s="7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6:34" ht="18" customHeight="1" x14ac:dyDescent="0.25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2"/>
      <c r="V42" s="2"/>
      <c r="W42" s="2"/>
      <c r="X42" s="7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6:34" ht="18" customHeight="1" x14ac:dyDescent="0.25"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2"/>
      <c r="V43" s="2"/>
      <c r="W43" s="2"/>
      <c r="X43" s="7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6:34" ht="18" customHeight="1" x14ac:dyDescent="0.25"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2"/>
      <c r="V44" s="2"/>
      <c r="W44" s="2"/>
      <c r="X44" s="7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6:34" ht="18" customHeight="1" x14ac:dyDescent="0.25"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2"/>
      <c r="V45" s="2"/>
      <c r="W45" s="2"/>
      <c r="X45" s="7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6:34" ht="18" customHeight="1" x14ac:dyDescent="0.25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2"/>
      <c r="V46" s="2"/>
      <c r="W46" s="2"/>
      <c r="X46" s="7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6:34" ht="18" customHeight="1" x14ac:dyDescent="0.25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2"/>
      <c r="V47" s="2"/>
      <c r="W47" s="2"/>
      <c r="X47" s="7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6:34" ht="18" customHeight="1" x14ac:dyDescent="0.25"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2"/>
      <c r="V48" s="2"/>
      <c r="W48" s="2"/>
      <c r="X48" s="7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6:34" ht="18" customHeight="1" x14ac:dyDescent="0.25"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2"/>
      <c r="V49" s="2"/>
      <c r="W49" s="2"/>
      <c r="X49" s="7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6:34" ht="18" customHeight="1" x14ac:dyDescent="0.25"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2"/>
      <c r="V50" s="2"/>
      <c r="W50" s="2"/>
      <c r="X50" s="7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x14ac:dyDescent="0.25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2"/>
      <c r="V51" s="2"/>
      <c r="W51" s="2"/>
      <c r="X51" s="7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 x14ac:dyDescent="0.25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2"/>
      <c r="V52" s="2"/>
      <c r="W52" s="2"/>
      <c r="X52" s="7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 x14ac:dyDescent="0.25"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2"/>
      <c r="V53" s="2"/>
      <c r="W53" s="2"/>
      <c r="X53" s="7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 x14ac:dyDescent="0.25"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2"/>
      <c r="V54" s="2"/>
      <c r="W54" s="2"/>
      <c r="X54" s="7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 x14ac:dyDescent="0.25"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2"/>
      <c r="V55" s="2"/>
      <c r="W55" s="2"/>
      <c r="X55" s="7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 x14ac:dyDescent="0.25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7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 x14ac:dyDescent="0.2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7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 x14ac:dyDescent="0.25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7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 x14ac:dyDescent="0.25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7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 x14ac:dyDescent="0.25">
      <c r="V60" s="2"/>
      <c r="W60" s="2"/>
      <c r="X60" s="7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 x14ac:dyDescent="0.25">
      <c r="V61" s="2"/>
      <c r="W61" s="2"/>
      <c r="X61" s="7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 x14ac:dyDescent="0.25">
      <c r="V62" s="2"/>
      <c r="W62" s="2"/>
      <c r="X62" s="7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 x14ac:dyDescent="0.25">
      <c r="V63" s="2"/>
      <c r="W63" s="2"/>
      <c r="X63" s="7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 x14ac:dyDescent="0.25">
      <c r="V64" s="2"/>
      <c r="W64" s="2"/>
      <c r="X64" s="7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2:34" ht="18" customHeight="1" x14ac:dyDescent="0.25">
      <c r="V65" s="2"/>
      <c r="W65" s="2"/>
      <c r="X65" s="7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22:34" ht="18" customHeight="1" x14ac:dyDescent="0.25">
      <c r="V66" s="2"/>
      <c r="W66" s="2"/>
      <c r="X66" s="7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2:34" ht="18" customHeight="1" x14ac:dyDescent="0.25">
      <c r="V67" s="2"/>
      <c r="W67" s="2"/>
      <c r="X67" s="7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22:34" ht="18" customHeight="1" x14ac:dyDescent="0.25">
      <c r="V68" s="2"/>
      <c r="W68" s="2"/>
      <c r="X68" s="7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22:34" ht="18" customHeight="1" x14ac:dyDescent="0.25">
      <c r="V69" s="2"/>
      <c r="W69" s="2"/>
      <c r="X69" s="7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2:34" ht="18" customHeight="1" x14ac:dyDescent="0.25">
      <c r="V70" s="2"/>
      <c r="W70" s="2"/>
      <c r="X70" s="7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2:34" ht="18" customHeight="1" x14ac:dyDescent="0.25">
      <c r="V71" s="2"/>
      <c r="W71" s="2"/>
      <c r="X71" s="7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22:34" ht="18" customHeight="1" x14ac:dyDescent="0.25">
      <c r="V72" s="2"/>
      <c r="W72" s="2"/>
      <c r="X72" s="7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 x14ac:dyDescent="0.25">
      <c r="V73" s="2"/>
      <c r="W73" s="2"/>
      <c r="X73" s="7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 x14ac:dyDescent="0.25">
      <c r="V74" s="2"/>
      <c r="W74" s="2"/>
      <c r="X74" s="7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 x14ac:dyDescent="0.25">
      <c r="V75" s="2"/>
      <c r="W75" s="2"/>
      <c r="X75" s="7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 x14ac:dyDescent="0.25">
      <c r="V76" s="2"/>
      <c r="W76" s="2"/>
      <c r="X76" s="7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 x14ac:dyDescent="0.25">
      <c r="V77" s="2"/>
      <c r="W77" s="2"/>
      <c r="X77" s="7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 x14ac:dyDescent="0.25">
      <c r="V78" s="2"/>
      <c r="W78" s="2"/>
      <c r="X78" s="7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 x14ac:dyDescent="0.25">
      <c r="V79" s="2"/>
      <c r="W79" s="2"/>
      <c r="X79" s="7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 x14ac:dyDescent="0.25">
      <c r="V80" s="2"/>
      <c r="W80" s="2"/>
      <c r="X80" s="7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 x14ac:dyDescent="0.25">
      <c r="V81" s="2"/>
      <c r="W81" s="2"/>
      <c r="X81" s="7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 x14ac:dyDescent="0.25">
      <c r="V82" s="2"/>
      <c r="W82" s="2"/>
      <c r="X82" s="7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 x14ac:dyDescent="0.25">
      <c r="V83" s="2"/>
      <c r="W83" s="2"/>
      <c r="X83" s="7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 x14ac:dyDescent="0.25">
      <c r="V84" s="2"/>
      <c r="W84" s="2"/>
      <c r="X84" s="7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 x14ac:dyDescent="0.25">
      <c r="V85" s="2"/>
      <c r="W85" s="2"/>
      <c r="X85" s="7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 x14ac:dyDescent="0.25">
      <c r="V86" s="2"/>
      <c r="W86" s="2"/>
      <c r="X86" s="7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 x14ac:dyDescent="0.25">
      <c r="V87" s="2"/>
      <c r="W87" s="2"/>
      <c r="X87" s="7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 x14ac:dyDescent="0.25">
      <c r="V88" s="2"/>
      <c r="W88" s="2"/>
      <c r="X88" s="7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 x14ac:dyDescent="0.25">
      <c r="V89" s="2"/>
      <c r="W89" s="2"/>
      <c r="X89" s="7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 x14ac:dyDescent="0.25">
      <c r="V90" s="2"/>
      <c r="W90" s="2"/>
      <c r="X90" s="7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 x14ac:dyDescent="0.25">
      <c r="V91" s="2"/>
      <c r="W91" s="2"/>
      <c r="X91" s="7"/>
      <c r="Y91" s="2"/>
      <c r="Z91" s="2"/>
      <c r="AA91" s="2"/>
      <c r="AB91" s="2"/>
      <c r="AC91" s="2"/>
      <c r="AD91" s="2"/>
      <c r="AE91" s="2"/>
      <c r="AF91" s="2"/>
      <c r="AG91" s="2"/>
      <c r="AH91" s="2"/>
    </row>
  </sheetData>
  <pageMargins left="0.35433070866141736" right="0.15748031496062992" top="0.70866141732283472" bottom="0.35433070866141736" header="0.31496062992125984" footer="0.31496062992125984"/>
  <pageSetup scale="42" fitToHeight="0" orientation="landscape" r:id="rId1"/>
  <colBreaks count="1" manualBreakCount="1">
    <brk id="2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91"/>
  <sheetViews>
    <sheetView zoomScale="55" zoomScaleNormal="55" workbookViewId="0">
      <pane xSplit="5" ySplit="9" topLeftCell="J10" activePane="bottomRight" state="frozen"/>
      <selection pane="topRight" activeCell="F1" sqref="F1"/>
      <selection pane="bottomLeft" activeCell="A10" sqref="A10"/>
      <selection pane="bottomRight" activeCell="U13" sqref="U13"/>
    </sheetView>
  </sheetViews>
  <sheetFormatPr baseColWidth="10" defaultColWidth="9.625" defaultRowHeight="18" customHeight="1" x14ac:dyDescent="0.25"/>
  <cols>
    <col min="1" max="1" width="2.25" style="1" customWidth="1"/>
    <col min="2" max="2" width="7.25" style="17" customWidth="1"/>
    <col min="3" max="3" width="0.875" style="17" customWidth="1"/>
    <col min="4" max="4" width="37.25" style="17" customWidth="1"/>
    <col min="5" max="5" width="3.625" style="17" customWidth="1"/>
    <col min="6" max="6" width="13.5" style="17" customWidth="1"/>
    <col min="7" max="8" width="13.25" style="17" customWidth="1"/>
    <col min="9" max="9" width="14.5" style="17" customWidth="1"/>
    <col min="10" max="10" width="16" style="17" customWidth="1"/>
    <col min="11" max="11" width="18.125" style="17" customWidth="1"/>
    <col min="12" max="12" width="15" style="17" customWidth="1"/>
    <col min="13" max="13" width="14.625" style="17" customWidth="1"/>
    <col min="14" max="14" width="15.875" style="17" customWidth="1"/>
    <col min="15" max="15" width="16.375" style="17" customWidth="1"/>
    <col min="16" max="16" width="14.75" style="17" customWidth="1"/>
    <col min="17" max="17" width="16.375" style="17" customWidth="1"/>
    <col min="18" max="18" width="15" style="17" customWidth="1"/>
    <col min="19" max="19" width="13.125" style="17" customWidth="1"/>
    <col min="20" max="20" width="15.25" style="17" customWidth="1"/>
    <col min="21" max="21" width="18.75" style="1" customWidth="1"/>
    <col min="22" max="22" width="2.5" style="1" customWidth="1"/>
    <col min="23" max="23" width="18.375" style="1" hidden="1" customWidth="1"/>
    <col min="24" max="24" width="19.125" style="17" hidden="1" customWidth="1"/>
    <col min="25" max="25" width="17.125" style="1" customWidth="1"/>
    <col min="26" max="26" width="9.625" style="1" customWidth="1"/>
    <col min="27" max="27" width="16.75" style="1" customWidth="1"/>
    <col min="28" max="31" width="9.625" style="1" customWidth="1"/>
    <col min="32" max="32" width="10.875" style="1" bestFit="1" customWidth="1"/>
    <col min="33" max="16384" width="9.625" style="1"/>
  </cols>
  <sheetData>
    <row r="1" spans="1:34" ht="18" customHeight="1" x14ac:dyDescent="0.25">
      <c r="O1" s="21"/>
    </row>
    <row r="2" spans="1:34" ht="18" customHeight="1" x14ac:dyDescent="0.25">
      <c r="B2" s="42"/>
      <c r="F2" s="43"/>
      <c r="G2" s="43"/>
      <c r="H2" s="43"/>
      <c r="I2" s="43"/>
      <c r="J2" s="43"/>
      <c r="K2" s="67" t="s">
        <v>106</v>
      </c>
      <c r="L2" s="67"/>
      <c r="M2" s="67"/>
      <c r="N2" s="67"/>
      <c r="O2" s="67"/>
      <c r="P2" s="43"/>
      <c r="Q2" s="43"/>
      <c r="R2" s="43"/>
      <c r="S2" s="43"/>
      <c r="T2" s="43"/>
      <c r="U2" s="8"/>
    </row>
    <row r="3" spans="1:34" ht="18" customHeight="1" x14ac:dyDescent="0.25">
      <c r="B3" s="42"/>
      <c r="F3" s="44"/>
      <c r="G3" s="44"/>
      <c r="H3" s="44"/>
      <c r="I3" s="44"/>
      <c r="J3" s="44"/>
      <c r="K3" s="67" t="s">
        <v>104</v>
      </c>
      <c r="L3" s="67"/>
      <c r="M3" s="67"/>
      <c r="N3" s="67"/>
      <c r="O3" s="67"/>
      <c r="P3" s="44"/>
      <c r="Q3" s="44"/>
      <c r="R3" s="44"/>
      <c r="S3" s="44"/>
      <c r="T3" s="44"/>
      <c r="U3" s="9"/>
    </row>
    <row r="4" spans="1:34" ht="18" customHeight="1" x14ac:dyDescent="0.25">
      <c r="B4" s="45"/>
      <c r="S4" s="21"/>
      <c r="T4" s="21"/>
      <c r="U4" s="21"/>
      <c r="V4" s="17"/>
      <c r="W4" s="17"/>
      <c r="Y4" s="17"/>
      <c r="Z4" s="17"/>
    </row>
    <row r="5" spans="1:34" ht="18" customHeight="1" x14ac:dyDescent="0.25">
      <c r="B5" s="45"/>
      <c r="S5" s="21"/>
      <c r="T5" s="21"/>
      <c r="U5" s="21"/>
      <c r="V5" s="17"/>
      <c r="W5" s="17"/>
      <c r="Y5" s="17"/>
      <c r="Z5" s="17"/>
    </row>
    <row r="6" spans="1:34" s="17" customFormat="1" ht="18" customHeight="1" x14ac:dyDescent="0.25">
      <c r="B6" s="37"/>
    </row>
    <row r="7" spans="1:34" s="17" customFormat="1" ht="18" customHeight="1" x14ac:dyDescent="0.25">
      <c r="B7" s="18"/>
      <c r="E7" s="19"/>
      <c r="F7" s="16" t="s">
        <v>53</v>
      </c>
      <c r="G7" s="16" t="s">
        <v>54</v>
      </c>
      <c r="H7" s="16" t="s">
        <v>55</v>
      </c>
      <c r="I7" s="16" t="s">
        <v>65</v>
      </c>
      <c r="J7" s="16" t="s">
        <v>66</v>
      </c>
      <c r="K7" s="16" t="s">
        <v>56</v>
      </c>
      <c r="L7" s="16" t="s">
        <v>57</v>
      </c>
      <c r="M7" s="16" t="s">
        <v>58</v>
      </c>
      <c r="N7" s="16" t="s">
        <v>60</v>
      </c>
      <c r="O7" s="16" t="s">
        <v>80</v>
      </c>
      <c r="P7" s="16" t="s">
        <v>61</v>
      </c>
      <c r="Q7" s="62" t="s">
        <v>103</v>
      </c>
      <c r="R7" s="16" t="s">
        <v>62</v>
      </c>
      <c r="S7" s="16" t="s">
        <v>63</v>
      </c>
      <c r="T7" s="16" t="s">
        <v>49</v>
      </c>
      <c r="U7" s="20" t="s">
        <v>50</v>
      </c>
      <c r="W7" s="17" t="s">
        <v>69</v>
      </c>
    </row>
    <row r="8" spans="1:34" s="17" customFormat="1" ht="18" customHeight="1" x14ac:dyDescent="0.25">
      <c r="B8" s="22"/>
      <c r="E8" s="19"/>
      <c r="F8" s="10" t="s">
        <v>107</v>
      </c>
      <c r="G8" s="10" t="s">
        <v>108</v>
      </c>
      <c r="H8" s="10" t="s">
        <v>109</v>
      </c>
      <c r="I8" s="10" t="s">
        <v>110</v>
      </c>
      <c r="J8" s="10" t="s">
        <v>111</v>
      </c>
      <c r="K8" s="10" t="s">
        <v>112</v>
      </c>
      <c r="L8" s="10" t="s">
        <v>113</v>
      </c>
      <c r="M8" s="10" t="s">
        <v>114</v>
      </c>
      <c r="N8" s="10" t="s">
        <v>115</v>
      </c>
      <c r="O8" s="10" t="s">
        <v>116</v>
      </c>
      <c r="P8" s="10" t="s">
        <v>117</v>
      </c>
      <c r="Q8" s="10" t="s">
        <v>118</v>
      </c>
      <c r="R8" s="10" t="s">
        <v>119</v>
      </c>
      <c r="S8" s="10" t="s">
        <v>93</v>
      </c>
      <c r="T8" s="10" t="s">
        <v>94</v>
      </c>
      <c r="U8" s="23" t="s">
        <v>64</v>
      </c>
      <c r="W8" s="17" t="s">
        <v>70</v>
      </c>
    </row>
    <row r="9" spans="1:34" s="30" customFormat="1" ht="24.95" customHeight="1" x14ac:dyDescent="0.15">
      <c r="A9" s="24"/>
      <c r="B9" s="25" t="s">
        <v>0</v>
      </c>
      <c r="C9" s="26"/>
      <c r="D9" s="27" t="s">
        <v>1</v>
      </c>
      <c r="E9" s="28"/>
      <c r="F9" s="12">
        <f>+SUM(F11:F12)</f>
        <v>0</v>
      </c>
      <c r="G9" s="12">
        <f t="shared" ref="G9:T9" si="0">+SUM(G11:G12)</f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0</v>
      </c>
      <c r="R9" s="12">
        <f t="shared" si="0"/>
        <v>0</v>
      </c>
      <c r="S9" s="12">
        <f t="shared" si="0"/>
        <v>0</v>
      </c>
      <c r="T9" s="12">
        <f t="shared" si="0"/>
        <v>0</v>
      </c>
      <c r="U9" s="12">
        <f>SUM(U11,U12)</f>
        <v>0</v>
      </c>
      <c r="V9" s="66"/>
      <c r="W9" s="65" t="e">
        <f>SUM(#REF!,#REF!,#REF!,#REF!,#REF!,#REF!,#REF!,W10,W11,W12,#REF!)</f>
        <v>#REF!</v>
      </c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s="19" customFormat="1" ht="22.5" customHeight="1" x14ac:dyDescent="0.3">
      <c r="A10" s="33"/>
      <c r="B10" s="31"/>
      <c r="D10" s="3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>
        <f t="shared" ref="U10:U12" si="1">SUM(F10:T10)</f>
        <v>0</v>
      </c>
      <c r="V10" s="34"/>
      <c r="W10" s="5">
        <f t="shared" ref="W10:W29" si="2">+U10-T10-S10</f>
        <v>0</v>
      </c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</row>
    <row r="11" spans="1:34" s="19" customFormat="1" ht="22.5" customHeight="1" x14ac:dyDescent="0.3">
      <c r="A11" s="33"/>
      <c r="B11" s="31" t="s">
        <v>73</v>
      </c>
      <c r="D11" s="32" t="s">
        <v>51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>
        <f t="shared" si="1"/>
        <v>0</v>
      </c>
      <c r="V11" s="34"/>
      <c r="W11" s="5">
        <f t="shared" si="2"/>
        <v>0</v>
      </c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</row>
    <row r="12" spans="1:34" s="19" customFormat="1" ht="22.5" customHeight="1" x14ac:dyDescent="0.3">
      <c r="A12" s="33"/>
      <c r="B12" s="31"/>
      <c r="D12" s="32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>
        <f t="shared" si="1"/>
        <v>0</v>
      </c>
      <c r="V12" s="34"/>
      <c r="W12" s="5">
        <f t="shared" si="2"/>
        <v>0</v>
      </c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4" s="30" customFormat="1" ht="24.95" customHeight="1" x14ac:dyDescent="0.15">
      <c r="A13" s="24"/>
      <c r="B13" s="36"/>
      <c r="C13" s="26"/>
      <c r="D13" s="27" t="s">
        <v>6</v>
      </c>
      <c r="E13" s="28"/>
      <c r="F13" s="12">
        <f t="shared" ref="F13:U13" si="3">SUM(F14,F15,F16,F25,F29)</f>
        <v>0</v>
      </c>
      <c r="G13" s="12">
        <f t="shared" si="3"/>
        <v>0</v>
      </c>
      <c r="H13" s="12">
        <f t="shared" si="3"/>
        <v>0</v>
      </c>
      <c r="I13" s="12">
        <f t="shared" si="3"/>
        <v>0</v>
      </c>
      <c r="J13" s="12">
        <f t="shared" si="3"/>
        <v>612662.54799999995</v>
      </c>
      <c r="K13" s="12">
        <f t="shared" si="3"/>
        <v>289665.326</v>
      </c>
      <c r="L13" s="12">
        <f t="shared" si="3"/>
        <v>125579.64200000001</v>
      </c>
      <c r="M13" s="12">
        <f t="shared" si="3"/>
        <v>72922.312999999995</v>
      </c>
      <c r="N13" s="12">
        <f t="shared" si="3"/>
        <v>0</v>
      </c>
      <c r="O13" s="12">
        <f t="shared" si="3"/>
        <v>153112.878</v>
      </c>
      <c r="P13" s="12">
        <f t="shared" si="3"/>
        <v>0</v>
      </c>
      <c r="Q13" s="12">
        <f t="shared" si="3"/>
        <v>0</v>
      </c>
      <c r="R13" s="12">
        <f t="shared" si="3"/>
        <v>70412.078999999998</v>
      </c>
      <c r="S13" s="12">
        <f t="shared" si="3"/>
        <v>0</v>
      </c>
      <c r="T13" s="12">
        <f t="shared" si="3"/>
        <v>0</v>
      </c>
      <c r="U13" s="12">
        <f t="shared" si="3"/>
        <v>1324354.7859999998</v>
      </c>
      <c r="V13" s="6"/>
      <c r="W13" s="29" t="e">
        <f>SUM(W14,W15,#REF!,#REF!,#REF!,#REF!,W16,W25:W25,#REF!,#REF!,#REF!,W29)</f>
        <v>#REF!</v>
      </c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s="19" customFormat="1" ht="22.5" customHeight="1" x14ac:dyDescent="0.3">
      <c r="A14" s="33"/>
      <c r="B14" s="31" t="s">
        <v>7</v>
      </c>
      <c r="D14" s="32" t="s">
        <v>8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>
        <f t="shared" ref="U14:U15" si="4">SUM(F14:T14)</f>
        <v>0</v>
      </c>
      <c r="V14" s="34"/>
      <c r="W14" s="5">
        <f t="shared" si="2"/>
        <v>0</v>
      </c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</row>
    <row r="15" spans="1:34" s="19" customFormat="1" ht="22.5" customHeight="1" x14ac:dyDescent="0.3">
      <c r="A15" s="33"/>
      <c r="B15" s="31" t="s">
        <v>9</v>
      </c>
      <c r="D15" s="32" t="s">
        <v>10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15677.075000000001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/>
      <c r="T15" s="13"/>
      <c r="U15" s="13">
        <f t="shared" si="4"/>
        <v>15677.075000000001</v>
      </c>
      <c r="V15" s="34"/>
      <c r="W15" s="5">
        <f t="shared" si="2"/>
        <v>15677.075000000001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</row>
    <row r="16" spans="1:34" s="17" customFormat="1" ht="22.5" customHeight="1" x14ac:dyDescent="0.3">
      <c r="A16" s="33"/>
      <c r="B16" s="31" t="s">
        <v>76</v>
      </c>
      <c r="C16" s="19"/>
      <c r="D16" s="38" t="s">
        <v>68</v>
      </c>
      <c r="E16" s="19"/>
      <c r="F16" s="13">
        <f t="shared" ref="F16:R16" si="5">SUM(F17:F23)</f>
        <v>0</v>
      </c>
      <c r="G16" s="13">
        <f t="shared" si="5"/>
        <v>0</v>
      </c>
      <c r="H16" s="13">
        <f t="shared" si="5"/>
        <v>0</v>
      </c>
      <c r="I16" s="13">
        <f t="shared" si="5"/>
        <v>0</v>
      </c>
      <c r="J16" s="13">
        <f t="shared" si="5"/>
        <v>0</v>
      </c>
      <c r="K16" s="13">
        <f t="shared" si="5"/>
        <v>0</v>
      </c>
      <c r="L16" s="13">
        <f t="shared" si="5"/>
        <v>0</v>
      </c>
      <c r="M16" s="13">
        <f>SUM(M17:M24)</f>
        <v>0</v>
      </c>
      <c r="N16" s="13">
        <f t="shared" si="5"/>
        <v>0</v>
      </c>
      <c r="O16" s="13">
        <f>SUM(O17:O23)</f>
        <v>0</v>
      </c>
      <c r="P16" s="13">
        <f t="shared" si="5"/>
        <v>0</v>
      </c>
      <c r="Q16" s="13">
        <f>SUM(Q17:Q23)</f>
        <v>0</v>
      </c>
      <c r="R16" s="13">
        <f t="shared" si="5"/>
        <v>0</v>
      </c>
      <c r="S16" s="13">
        <f>SUM(S17:S23)</f>
        <v>0</v>
      </c>
      <c r="T16" s="13">
        <f>SUM(T17:T23)</f>
        <v>0</v>
      </c>
      <c r="U16" s="13">
        <f>SUM(U17:U24)</f>
        <v>0</v>
      </c>
      <c r="V16" s="7"/>
      <c r="W16" s="5">
        <f t="shared" si="2"/>
        <v>0</v>
      </c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s="19" customFormat="1" ht="22.5" customHeight="1" x14ac:dyDescent="0.3">
      <c r="A17" s="33"/>
      <c r="B17" s="48" t="s">
        <v>20</v>
      </c>
      <c r="C17" s="46"/>
      <c r="D17" s="49" t="s">
        <v>38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>
        <f t="shared" ref="U17:U24" si="6">SUM(F17:T17)</f>
        <v>0</v>
      </c>
      <c r="V17" s="34"/>
      <c r="W17" s="5">
        <f t="shared" si="2"/>
        <v>0</v>
      </c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</row>
    <row r="18" spans="1:34" s="19" customFormat="1" ht="22.5" customHeight="1" x14ac:dyDescent="0.3">
      <c r="A18" s="33"/>
      <c r="B18" s="35" t="s">
        <v>39</v>
      </c>
      <c r="D18" s="32" t="s">
        <v>98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>
        <f t="shared" si="6"/>
        <v>0</v>
      </c>
      <c r="V18" s="34"/>
      <c r="W18" s="5">
        <f t="shared" si="2"/>
        <v>0</v>
      </c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</row>
    <row r="19" spans="1:34" s="19" customFormat="1" ht="22.5" customHeight="1" x14ac:dyDescent="0.3">
      <c r="A19" s="33"/>
      <c r="B19" s="35" t="s">
        <v>31</v>
      </c>
      <c r="D19" s="32" t="s">
        <v>33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>
        <f t="shared" si="6"/>
        <v>0</v>
      </c>
      <c r="V19" s="34"/>
      <c r="W19" s="5">
        <f t="shared" si="2"/>
        <v>0</v>
      </c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</row>
    <row r="20" spans="1:34" s="19" customFormat="1" ht="22.5" customHeight="1" x14ac:dyDescent="0.3">
      <c r="A20" s="33"/>
      <c r="B20" s="35" t="s">
        <v>32</v>
      </c>
      <c r="D20" s="32" t="s">
        <v>34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>
        <f t="shared" si="6"/>
        <v>0</v>
      </c>
      <c r="V20" s="34"/>
      <c r="W20" s="5">
        <f t="shared" si="2"/>
        <v>0</v>
      </c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</row>
    <row r="21" spans="1:34" s="19" customFormat="1" ht="22.5" customHeight="1" x14ac:dyDescent="0.3">
      <c r="A21" s="33"/>
      <c r="B21" s="35" t="s">
        <v>37</v>
      </c>
      <c r="D21" s="32" t="s">
        <v>47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>
        <f t="shared" si="6"/>
        <v>0</v>
      </c>
      <c r="V21" s="34"/>
      <c r="W21" s="5">
        <f t="shared" si="2"/>
        <v>0</v>
      </c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</row>
    <row r="22" spans="1:34" s="19" customFormat="1" ht="22.5" customHeight="1" x14ac:dyDescent="0.3">
      <c r="A22" s="33"/>
      <c r="B22" s="35" t="s">
        <v>21</v>
      </c>
      <c r="D22" s="32" t="s">
        <v>36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>
        <f t="shared" si="6"/>
        <v>0</v>
      </c>
      <c r="V22" s="34"/>
      <c r="W22" s="5">
        <f t="shared" si="2"/>
        <v>0</v>
      </c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</row>
    <row r="23" spans="1:34" s="19" customFormat="1" ht="22.5" customHeight="1" x14ac:dyDescent="0.3">
      <c r="A23" s="33"/>
      <c r="B23" s="35" t="s">
        <v>23</v>
      </c>
      <c r="D23" s="32" t="s">
        <v>35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>
        <f t="shared" si="6"/>
        <v>0</v>
      </c>
      <c r="V23" s="34"/>
      <c r="W23" s="5">
        <f t="shared" si="2"/>
        <v>0</v>
      </c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</row>
    <row r="24" spans="1:34" s="19" customFormat="1" ht="22.5" customHeight="1" x14ac:dyDescent="0.3">
      <c r="A24" s="33"/>
      <c r="B24" s="35" t="s">
        <v>96</v>
      </c>
      <c r="D24" s="32" t="s">
        <v>97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>
        <f t="shared" si="6"/>
        <v>0</v>
      </c>
      <c r="V24" s="34"/>
      <c r="W24" s="5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</row>
    <row r="25" spans="1:34" ht="22.5" customHeight="1" x14ac:dyDescent="0.3">
      <c r="A25" s="3"/>
      <c r="B25" s="39" t="s">
        <v>77</v>
      </c>
      <c r="C25" s="40"/>
      <c r="D25" s="41" t="s">
        <v>15</v>
      </c>
      <c r="E25" s="19"/>
      <c r="F25" s="15">
        <f t="shared" ref="F25:P25" si="7">SUM(F26,F27,F28)</f>
        <v>0</v>
      </c>
      <c r="G25" s="15">
        <f t="shared" si="7"/>
        <v>0</v>
      </c>
      <c r="H25" s="15">
        <f t="shared" si="7"/>
        <v>0</v>
      </c>
      <c r="I25" s="15">
        <f t="shared" si="7"/>
        <v>0</v>
      </c>
      <c r="J25" s="15">
        <f t="shared" si="7"/>
        <v>612662.54799999995</v>
      </c>
      <c r="K25" s="15">
        <f t="shared" si="7"/>
        <v>273988.25099999999</v>
      </c>
      <c r="L25" s="15">
        <f t="shared" si="7"/>
        <v>125579.64200000001</v>
      </c>
      <c r="M25" s="15">
        <f t="shared" si="7"/>
        <v>72922.312999999995</v>
      </c>
      <c r="N25" s="15">
        <f t="shared" si="7"/>
        <v>0</v>
      </c>
      <c r="O25" s="15">
        <f t="shared" si="7"/>
        <v>153112.878</v>
      </c>
      <c r="P25" s="15">
        <f t="shared" si="7"/>
        <v>0</v>
      </c>
      <c r="Q25" s="15">
        <f>SUM(Q26,Q27,Q28)</f>
        <v>0</v>
      </c>
      <c r="R25" s="15">
        <f t="shared" ref="R25:T25" si="8">SUM(R26,R27,R28)</f>
        <v>70412.078999999998</v>
      </c>
      <c r="S25" s="15">
        <f t="shared" si="8"/>
        <v>0</v>
      </c>
      <c r="T25" s="15">
        <f t="shared" si="8"/>
        <v>0</v>
      </c>
      <c r="U25" s="64">
        <f>SUM(U26,U27,U28)</f>
        <v>1308677.7109999999</v>
      </c>
      <c r="V25" s="2"/>
      <c r="W25" s="5">
        <f t="shared" si="2"/>
        <v>1308677.7109999999</v>
      </c>
      <c r="X25" s="7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19" customFormat="1" ht="22.5" customHeight="1" x14ac:dyDescent="0.3">
      <c r="A26" s="33"/>
      <c r="B26" s="35" t="s">
        <v>20</v>
      </c>
      <c r="D26" s="32" t="s">
        <v>42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>
        <f t="shared" ref="U26:U29" si="9">SUM(F26:T26)</f>
        <v>0</v>
      </c>
      <c r="V26" s="34"/>
      <c r="W26" s="5">
        <f t="shared" si="2"/>
        <v>0</v>
      </c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</row>
    <row r="27" spans="1:34" s="19" customFormat="1" ht="22.5" customHeight="1" x14ac:dyDescent="0.3">
      <c r="A27" s="33"/>
      <c r="B27" s="35" t="s">
        <v>39</v>
      </c>
      <c r="D27" s="32" t="s">
        <v>43</v>
      </c>
      <c r="F27" s="13">
        <v>0</v>
      </c>
      <c r="G27" s="13">
        <v>0</v>
      </c>
      <c r="H27" s="13">
        <v>0</v>
      </c>
      <c r="I27" s="13">
        <v>0</v>
      </c>
      <c r="J27" s="13">
        <v>612662.54799999995</v>
      </c>
      <c r="K27" s="13">
        <v>273988.25099999999</v>
      </c>
      <c r="L27" s="13">
        <v>125579.64200000001</v>
      </c>
      <c r="M27" s="13">
        <v>72922.312999999995</v>
      </c>
      <c r="N27" s="13">
        <v>0</v>
      </c>
      <c r="O27" s="13">
        <v>153112.878</v>
      </c>
      <c r="P27" s="13">
        <v>0</v>
      </c>
      <c r="Q27" s="13">
        <v>0</v>
      </c>
      <c r="R27" s="13">
        <v>70412.078999999998</v>
      </c>
      <c r="S27" s="13"/>
      <c r="T27" s="13"/>
      <c r="U27" s="13">
        <f t="shared" si="9"/>
        <v>1308677.7109999999</v>
      </c>
      <c r="V27" s="34"/>
      <c r="W27" s="5">
        <f t="shared" si="2"/>
        <v>1308677.7109999999</v>
      </c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</row>
    <row r="28" spans="1:34" s="19" customFormat="1" ht="22.5" customHeight="1" x14ac:dyDescent="0.3">
      <c r="A28" s="33"/>
      <c r="B28" s="35" t="s">
        <v>31</v>
      </c>
      <c r="D28" s="32" t="s">
        <v>101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>
        <f t="shared" si="9"/>
        <v>0</v>
      </c>
      <c r="V28" s="34"/>
      <c r="W28" s="5">
        <f t="shared" si="2"/>
        <v>0</v>
      </c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</row>
    <row r="29" spans="1:34" s="19" customFormat="1" ht="22.5" customHeight="1" x14ac:dyDescent="0.3">
      <c r="A29" s="33"/>
      <c r="B29" s="39"/>
      <c r="C29" s="40"/>
      <c r="D29" s="41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>
        <f t="shared" si="9"/>
        <v>0</v>
      </c>
      <c r="V29" s="34"/>
      <c r="W29" s="5">
        <f t="shared" si="2"/>
        <v>0</v>
      </c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</row>
    <row r="30" spans="1:34" ht="25.5" customHeight="1" x14ac:dyDescent="0.25"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4"/>
      <c r="V30" s="2"/>
      <c r="W30" s="2"/>
      <c r="X30" s="7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8" hidden="1" customHeight="1" x14ac:dyDescent="0.25">
      <c r="F31" s="11">
        <f t="shared" ref="F31:W31" si="10">+F9-F13</f>
        <v>0</v>
      </c>
      <c r="G31" s="11">
        <f t="shared" si="10"/>
        <v>0</v>
      </c>
      <c r="H31" s="11">
        <f t="shared" si="10"/>
        <v>0</v>
      </c>
      <c r="I31" s="11">
        <f t="shared" si="10"/>
        <v>0</v>
      </c>
      <c r="J31" s="11">
        <f t="shared" si="10"/>
        <v>-612662.54799999995</v>
      </c>
      <c r="K31" s="11">
        <f t="shared" si="10"/>
        <v>-289665.326</v>
      </c>
      <c r="L31" s="11">
        <f t="shared" si="10"/>
        <v>-125579.64200000001</v>
      </c>
      <c r="M31" s="11">
        <f t="shared" si="10"/>
        <v>-72922.312999999995</v>
      </c>
      <c r="N31" s="11">
        <f t="shared" si="10"/>
        <v>0</v>
      </c>
      <c r="O31" s="11">
        <f t="shared" si="10"/>
        <v>-153112.878</v>
      </c>
      <c r="P31" s="11">
        <f t="shared" si="10"/>
        <v>0</v>
      </c>
      <c r="Q31" s="11">
        <f t="shared" si="10"/>
        <v>0</v>
      </c>
      <c r="R31" s="11">
        <f t="shared" si="10"/>
        <v>-70412.078999999998</v>
      </c>
      <c r="S31" s="11">
        <f t="shared" si="10"/>
        <v>0</v>
      </c>
      <c r="T31" s="11">
        <f t="shared" si="10"/>
        <v>0</v>
      </c>
      <c r="U31" s="4">
        <f t="shared" si="10"/>
        <v>-1324354.7859999998</v>
      </c>
      <c r="V31" s="4">
        <f t="shared" si="10"/>
        <v>0</v>
      </c>
      <c r="W31" s="4" t="e">
        <f t="shared" si="10"/>
        <v>#REF!</v>
      </c>
      <c r="X31" s="7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8" customHeight="1" x14ac:dyDescent="0.25"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4"/>
      <c r="V32" s="2"/>
      <c r="W32" s="2"/>
      <c r="X32" s="7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6:34" ht="18" customHeight="1" x14ac:dyDescent="0.25"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4"/>
      <c r="V33" s="2"/>
      <c r="W33" s="2"/>
      <c r="X33" s="7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6:34" ht="18" customHeight="1" x14ac:dyDescent="0.25"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4"/>
      <c r="V34" s="2"/>
      <c r="W34" s="2"/>
      <c r="X34" s="7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6:34" ht="18" customHeight="1" x14ac:dyDescent="0.25"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4"/>
      <c r="V35" s="2"/>
      <c r="W35" s="2"/>
      <c r="X35" s="7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6:34" ht="18" customHeight="1" x14ac:dyDescent="0.25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2"/>
      <c r="V36" s="2"/>
      <c r="W36" s="2"/>
      <c r="X36" s="7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6:34" ht="18" customHeight="1" x14ac:dyDescent="0.25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2"/>
      <c r="V37" s="2"/>
      <c r="W37" s="2"/>
      <c r="X37" s="7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6:34" ht="18" customHeight="1" x14ac:dyDescent="0.25">
      <c r="F38" s="7"/>
      <c r="G38" s="7"/>
      <c r="H38" s="7"/>
      <c r="I38" s="7"/>
      <c r="J38" s="7"/>
      <c r="K38" s="7"/>
      <c r="L38" s="47"/>
      <c r="M38" s="7"/>
      <c r="N38" s="7"/>
      <c r="O38" s="7"/>
      <c r="P38" s="7"/>
      <c r="Q38" s="7"/>
      <c r="R38" s="7"/>
      <c r="S38" s="7"/>
      <c r="T38" s="7"/>
      <c r="U38" s="2"/>
      <c r="V38" s="2"/>
      <c r="W38" s="2"/>
      <c r="X38" s="7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6:34" ht="18" customHeight="1" x14ac:dyDescent="0.25"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2"/>
      <c r="V39" s="2"/>
      <c r="W39" s="2"/>
      <c r="X39" s="7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6:34" ht="18" customHeight="1" x14ac:dyDescent="0.25"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2"/>
      <c r="V40" s="2"/>
      <c r="W40" s="2"/>
      <c r="X40" s="7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6:34" ht="18" customHeight="1" x14ac:dyDescent="0.25"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2"/>
      <c r="V41" s="2"/>
      <c r="W41" s="2"/>
      <c r="X41" s="7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6:34" ht="18" customHeight="1" x14ac:dyDescent="0.25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2"/>
      <c r="V42" s="2"/>
      <c r="W42" s="2"/>
      <c r="X42" s="7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6:34" ht="18" customHeight="1" x14ac:dyDescent="0.25"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2"/>
      <c r="V43" s="2"/>
      <c r="W43" s="2"/>
      <c r="X43" s="7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6:34" ht="18" customHeight="1" x14ac:dyDescent="0.25"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2"/>
      <c r="V44" s="2"/>
      <c r="W44" s="2"/>
      <c r="X44" s="7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6:34" ht="18" customHeight="1" x14ac:dyDescent="0.25"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2"/>
      <c r="V45" s="2"/>
      <c r="W45" s="2"/>
      <c r="X45" s="7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6:34" ht="18" customHeight="1" x14ac:dyDescent="0.25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2"/>
      <c r="V46" s="2"/>
      <c r="W46" s="2"/>
      <c r="X46" s="7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6:34" ht="18" customHeight="1" x14ac:dyDescent="0.25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2"/>
      <c r="V47" s="2"/>
      <c r="W47" s="2"/>
      <c r="X47" s="7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6:34" ht="18" customHeight="1" x14ac:dyDescent="0.25"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2"/>
      <c r="V48" s="2"/>
      <c r="W48" s="2"/>
      <c r="X48" s="7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6:34" ht="18" customHeight="1" x14ac:dyDescent="0.25"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2"/>
      <c r="V49" s="2"/>
      <c r="W49" s="2"/>
      <c r="X49" s="7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6:34" ht="18" customHeight="1" x14ac:dyDescent="0.25"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2"/>
      <c r="V50" s="2"/>
      <c r="W50" s="2"/>
      <c r="X50" s="7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x14ac:dyDescent="0.25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2"/>
      <c r="V51" s="2"/>
      <c r="W51" s="2"/>
      <c r="X51" s="7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 x14ac:dyDescent="0.25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2"/>
      <c r="V52" s="2"/>
      <c r="W52" s="2"/>
      <c r="X52" s="7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 x14ac:dyDescent="0.25"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2"/>
      <c r="V53" s="2"/>
      <c r="W53" s="2"/>
      <c r="X53" s="7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 x14ac:dyDescent="0.25"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2"/>
      <c r="V54" s="2"/>
      <c r="W54" s="2"/>
      <c r="X54" s="7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 x14ac:dyDescent="0.25"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2"/>
      <c r="V55" s="2"/>
      <c r="W55" s="2"/>
      <c r="X55" s="7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 x14ac:dyDescent="0.25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7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 x14ac:dyDescent="0.2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7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 x14ac:dyDescent="0.25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7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 x14ac:dyDescent="0.25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7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 x14ac:dyDescent="0.25">
      <c r="V60" s="2"/>
      <c r="W60" s="2"/>
      <c r="X60" s="7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 x14ac:dyDescent="0.25">
      <c r="V61" s="2"/>
      <c r="W61" s="2"/>
      <c r="X61" s="7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 x14ac:dyDescent="0.25">
      <c r="V62" s="2"/>
      <c r="W62" s="2"/>
      <c r="X62" s="7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 x14ac:dyDescent="0.25">
      <c r="V63" s="2"/>
      <c r="W63" s="2"/>
      <c r="X63" s="7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 x14ac:dyDescent="0.25">
      <c r="V64" s="2"/>
      <c r="W64" s="2"/>
      <c r="X64" s="7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2:34" ht="18" customHeight="1" x14ac:dyDescent="0.25">
      <c r="V65" s="2"/>
      <c r="W65" s="2"/>
      <c r="X65" s="7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22:34" ht="18" customHeight="1" x14ac:dyDescent="0.25">
      <c r="V66" s="2"/>
      <c r="W66" s="2"/>
      <c r="X66" s="7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2:34" ht="18" customHeight="1" x14ac:dyDescent="0.25">
      <c r="V67" s="2"/>
      <c r="W67" s="2"/>
      <c r="X67" s="7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22:34" ht="18" customHeight="1" x14ac:dyDescent="0.25">
      <c r="V68" s="2"/>
      <c r="W68" s="2"/>
      <c r="X68" s="7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22:34" ht="18" customHeight="1" x14ac:dyDescent="0.25">
      <c r="V69" s="2"/>
      <c r="W69" s="2"/>
      <c r="X69" s="7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2:34" ht="18" customHeight="1" x14ac:dyDescent="0.25">
      <c r="V70" s="2"/>
      <c r="W70" s="2"/>
      <c r="X70" s="7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2:34" ht="18" customHeight="1" x14ac:dyDescent="0.25">
      <c r="V71" s="2"/>
      <c r="W71" s="2"/>
      <c r="X71" s="7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22:34" ht="18" customHeight="1" x14ac:dyDescent="0.25">
      <c r="V72" s="2"/>
      <c r="W72" s="2"/>
      <c r="X72" s="7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 x14ac:dyDescent="0.25">
      <c r="V73" s="2"/>
      <c r="W73" s="2"/>
      <c r="X73" s="7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 x14ac:dyDescent="0.25">
      <c r="V74" s="2"/>
      <c r="W74" s="2"/>
      <c r="X74" s="7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 x14ac:dyDescent="0.25">
      <c r="V75" s="2"/>
      <c r="W75" s="2"/>
      <c r="X75" s="7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 x14ac:dyDescent="0.25">
      <c r="V76" s="2"/>
      <c r="W76" s="2"/>
      <c r="X76" s="7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 x14ac:dyDescent="0.25">
      <c r="V77" s="2"/>
      <c r="W77" s="2"/>
      <c r="X77" s="7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 x14ac:dyDescent="0.25">
      <c r="V78" s="2"/>
      <c r="W78" s="2"/>
      <c r="X78" s="7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 x14ac:dyDescent="0.25">
      <c r="V79" s="2"/>
      <c r="W79" s="2"/>
      <c r="X79" s="7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 x14ac:dyDescent="0.25">
      <c r="V80" s="2"/>
      <c r="W80" s="2"/>
      <c r="X80" s="7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 x14ac:dyDescent="0.25">
      <c r="V81" s="2"/>
      <c r="W81" s="2"/>
      <c r="X81" s="7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 x14ac:dyDescent="0.25">
      <c r="V82" s="2"/>
      <c r="W82" s="2"/>
      <c r="X82" s="7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 x14ac:dyDescent="0.25">
      <c r="V83" s="2"/>
      <c r="W83" s="2"/>
      <c r="X83" s="7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 x14ac:dyDescent="0.25">
      <c r="V84" s="2"/>
      <c r="W84" s="2"/>
      <c r="X84" s="7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 x14ac:dyDescent="0.25">
      <c r="V85" s="2"/>
      <c r="W85" s="2"/>
      <c r="X85" s="7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 x14ac:dyDescent="0.25">
      <c r="V86" s="2"/>
      <c r="W86" s="2"/>
      <c r="X86" s="7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 x14ac:dyDescent="0.25">
      <c r="V87" s="2"/>
      <c r="W87" s="2"/>
      <c r="X87" s="7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 x14ac:dyDescent="0.25">
      <c r="V88" s="2"/>
      <c r="W88" s="2"/>
      <c r="X88" s="7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 x14ac:dyDescent="0.25">
      <c r="V89" s="2"/>
      <c r="W89" s="2"/>
      <c r="X89" s="7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 x14ac:dyDescent="0.25">
      <c r="V90" s="2"/>
      <c r="W90" s="2"/>
      <c r="X90" s="7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 x14ac:dyDescent="0.25">
      <c r="V91" s="2"/>
      <c r="W91" s="2"/>
      <c r="X91" s="7"/>
      <c r="Y91" s="2"/>
      <c r="Z91" s="2"/>
      <c r="AA91" s="2"/>
      <c r="AB91" s="2"/>
      <c r="AC91" s="2"/>
      <c r="AD91" s="2"/>
      <c r="AE91" s="2"/>
      <c r="AF91" s="2"/>
      <c r="AG91" s="2"/>
      <c r="AH91" s="2"/>
    </row>
  </sheetData>
  <mergeCells count="2">
    <mergeCell ref="K3:O3"/>
    <mergeCell ref="K2:O2"/>
  </mergeCells>
  <pageMargins left="0.35433070866141736" right="0.15748031496062992" top="0.70866141732283472" bottom="0.35433070866141736" header="0.31496062992125984" footer="0.31496062992125984"/>
  <pageSetup scale="42" fitToHeight="0" orientation="landscape" r:id="rId1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11"/>
  <sheetViews>
    <sheetView zoomScale="55" zoomScaleNormal="55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K3" sqref="K3:M3"/>
    </sheetView>
  </sheetViews>
  <sheetFormatPr baseColWidth="10" defaultColWidth="9.625" defaultRowHeight="18" customHeight="1" x14ac:dyDescent="0.25"/>
  <cols>
    <col min="1" max="1" width="2.25" style="1" customWidth="1"/>
    <col min="2" max="2" width="7.25" style="17" customWidth="1"/>
    <col min="3" max="3" width="0.875" style="17" customWidth="1"/>
    <col min="4" max="4" width="37.25" style="17" customWidth="1"/>
    <col min="5" max="5" width="0.875" style="17" customWidth="1"/>
    <col min="6" max="6" width="16.625" style="17" customWidth="1"/>
    <col min="7" max="7" width="16" style="17" bestFit="1" customWidth="1"/>
    <col min="8" max="9" width="17" style="17" bestFit="1" customWidth="1"/>
    <col min="10" max="10" width="18.75" style="17" bestFit="1" customWidth="1"/>
    <col min="11" max="11" width="20" style="17" customWidth="1"/>
    <col min="12" max="13" width="18.25" style="17" bestFit="1" customWidth="1"/>
    <col min="14" max="15" width="19.25" style="17" bestFit="1" customWidth="1"/>
    <col min="16" max="16" width="17.375" style="17" bestFit="1" customWidth="1"/>
    <col min="17" max="17" width="19.25" style="17" bestFit="1" customWidth="1"/>
    <col min="18" max="18" width="18.5" style="17" bestFit="1" customWidth="1"/>
    <col min="19" max="19" width="16.875" style="17" customWidth="1"/>
    <col min="20" max="20" width="17.375" style="17" bestFit="1" customWidth="1"/>
    <col min="21" max="21" width="20.375" style="1" bestFit="1" customWidth="1"/>
    <col min="22" max="22" width="2.5" style="1" customWidth="1"/>
    <col min="23" max="23" width="22.375" style="1" customWidth="1"/>
    <col min="24" max="24" width="19.125" style="1" customWidth="1"/>
    <col min="25" max="25" width="17.125" style="1" customWidth="1"/>
    <col min="26" max="26" width="9.625" style="1" customWidth="1"/>
    <col min="27" max="27" width="16.75" style="1" customWidth="1"/>
    <col min="28" max="31" width="9.625" style="1" customWidth="1"/>
    <col min="32" max="32" width="10.875" style="1" bestFit="1" customWidth="1"/>
    <col min="33" max="16384" width="9.625" style="1"/>
  </cols>
  <sheetData>
    <row r="1" spans="1:34" ht="18" customHeight="1" x14ac:dyDescent="0.25">
      <c r="P1" s="21"/>
      <c r="Q1" s="21"/>
      <c r="R1" s="21"/>
    </row>
    <row r="2" spans="1:34" ht="18" customHeight="1" x14ac:dyDescent="0.25">
      <c r="B2" s="42"/>
      <c r="F2" s="43"/>
      <c r="G2" s="43"/>
      <c r="H2" s="43"/>
      <c r="I2" s="43"/>
      <c r="J2" s="43"/>
      <c r="K2" s="43" t="s">
        <v>120</v>
      </c>
      <c r="L2" s="43"/>
      <c r="M2" s="43"/>
      <c r="N2" s="43"/>
      <c r="O2" s="50"/>
      <c r="P2" s="43"/>
      <c r="Q2" s="43"/>
      <c r="R2" s="43"/>
      <c r="S2" s="43"/>
      <c r="T2" s="43"/>
      <c r="U2" s="8"/>
    </row>
    <row r="3" spans="1:34" ht="18" customHeight="1" x14ac:dyDescent="0.25">
      <c r="B3" s="42"/>
      <c r="F3" s="44"/>
      <c r="G3" s="44"/>
      <c r="H3" s="44"/>
      <c r="I3" s="44"/>
      <c r="J3" s="44"/>
      <c r="K3" s="68" t="s">
        <v>102</v>
      </c>
      <c r="L3" s="68"/>
      <c r="M3" s="68"/>
      <c r="N3" s="44"/>
      <c r="O3" s="44"/>
      <c r="P3" s="44"/>
      <c r="Q3" s="44"/>
      <c r="R3" s="44"/>
      <c r="S3" s="44"/>
      <c r="T3" s="44"/>
      <c r="U3" s="9"/>
    </row>
    <row r="4" spans="1:34" ht="18" customHeight="1" x14ac:dyDescent="0.25">
      <c r="B4" s="45"/>
      <c r="S4" s="21"/>
      <c r="T4" s="21"/>
      <c r="U4" s="21"/>
      <c r="V4" s="17"/>
      <c r="W4" s="17"/>
      <c r="X4" s="17"/>
      <c r="Y4" s="17"/>
      <c r="Z4" s="17"/>
    </row>
    <row r="5" spans="1:34" ht="18" customHeight="1" x14ac:dyDescent="0.25">
      <c r="B5" s="45"/>
      <c r="S5" s="21"/>
      <c r="T5" s="21"/>
      <c r="U5" s="21"/>
      <c r="V5" s="17"/>
      <c r="W5" s="17"/>
      <c r="X5" s="17"/>
      <c r="Y5" s="17"/>
      <c r="Z5" s="17"/>
    </row>
    <row r="6" spans="1:34" s="17" customFormat="1" ht="18" customHeight="1" x14ac:dyDescent="0.25">
      <c r="B6" s="37"/>
    </row>
    <row r="7" spans="1:34" s="17" customFormat="1" ht="18" customHeight="1" x14ac:dyDescent="0.25">
      <c r="B7" s="18"/>
      <c r="E7" s="19"/>
      <c r="F7" s="16" t="s">
        <v>53</v>
      </c>
      <c r="G7" s="16" t="s">
        <v>54</v>
      </c>
      <c r="H7" s="16" t="s">
        <v>55</v>
      </c>
      <c r="I7" s="16" t="s">
        <v>65</v>
      </c>
      <c r="J7" s="16" t="s">
        <v>66</v>
      </c>
      <c r="K7" s="16" t="s">
        <v>56</v>
      </c>
      <c r="L7" s="16" t="s">
        <v>57</v>
      </c>
      <c r="M7" s="16" t="s">
        <v>58</v>
      </c>
      <c r="N7" s="16" t="s">
        <v>60</v>
      </c>
      <c r="O7" s="16" t="s">
        <v>80</v>
      </c>
      <c r="P7" s="16" t="s">
        <v>61</v>
      </c>
      <c r="Q7" s="16" t="s">
        <v>59</v>
      </c>
      <c r="R7" s="16" t="s">
        <v>62</v>
      </c>
      <c r="S7" s="16" t="s">
        <v>63</v>
      </c>
      <c r="T7" s="16" t="s">
        <v>49</v>
      </c>
      <c r="U7" s="20" t="s">
        <v>50</v>
      </c>
      <c r="W7" s="17" t="s">
        <v>69</v>
      </c>
    </row>
    <row r="8" spans="1:34" s="17" customFormat="1" ht="18" customHeight="1" x14ac:dyDescent="0.25">
      <c r="B8" s="22"/>
      <c r="E8" s="19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3" t="s">
        <v>64</v>
      </c>
      <c r="W8" s="17" t="s">
        <v>70</v>
      </c>
    </row>
    <row r="9" spans="1:34" s="59" customFormat="1" ht="24.95" customHeight="1" x14ac:dyDescent="0.15">
      <c r="A9" s="51"/>
      <c r="B9" s="52" t="s">
        <v>0</v>
      </c>
      <c r="C9" s="53"/>
      <c r="D9" s="54" t="s">
        <v>1</v>
      </c>
      <c r="E9" s="55"/>
      <c r="F9" s="56">
        <f t="shared" ref="F9:T9" si="0">SUM(F11,F12,F13,F14,F19,F20,F21,F22,F23,F24,F10)</f>
        <v>1835411191</v>
      </c>
      <c r="G9" s="56">
        <f t="shared" si="0"/>
        <v>605471180</v>
      </c>
      <c r="H9" s="56">
        <f t="shared" si="0"/>
        <v>1319390187</v>
      </c>
      <c r="I9" s="56">
        <f t="shared" si="0"/>
        <v>4648223541</v>
      </c>
      <c r="J9" s="56">
        <f t="shared" si="0"/>
        <v>26766869089</v>
      </c>
      <c r="K9" s="56">
        <f t="shared" si="0"/>
        <v>163495188512</v>
      </c>
      <c r="L9" s="56">
        <f t="shared" si="0"/>
        <v>19423139777</v>
      </c>
      <c r="M9" s="56">
        <f t="shared" si="0"/>
        <v>26081560906</v>
      </c>
      <c r="N9" s="56">
        <f t="shared" si="0"/>
        <v>-19941499094</v>
      </c>
      <c r="O9" s="56">
        <f t="shared" si="0"/>
        <v>27012349493</v>
      </c>
      <c r="P9" s="56">
        <f t="shared" si="0"/>
        <v>3131616943</v>
      </c>
      <c r="Q9" s="56">
        <f>SUM(Q11,Q12,Q13,Q14,Q19,Q20,Q21,Q22,Q23,Q24,Q10)</f>
        <v>65575317752</v>
      </c>
      <c r="R9" s="56">
        <f t="shared" si="0"/>
        <v>1469435208</v>
      </c>
      <c r="S9" s="56">
        <f t="shared" si="0"/>
        <v>522177000</v>
      </c>
      <c r="T9" s="56">
        <f t="shared" si="0"/>
        <v>2021017000</v>
      </c>
      <c r="U9" s="56">
        <f>SUM(U11,U12,U13,U14,U19,U20,U21,U22,U24,U10,U23)</f>
        <v>323965668685</v>
      </c>
      <c r="V9" s="57"/>
      <c r="W9" s="57">
        <f>SUM(W11,W10,W12,W13,W14,W19,W20,W21,W22,W24,W23)</f>
        <v>321422474685</v>
      </c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</row>
    <row r="10" spans="1:34" s="19" customFormat="1" ht="22.5" customHeight="1" x14ac:dyDescent="0.3">
      <c r="A10" s="33"/>
      <c r="B10" s="31" t="s">
        <v>37</v>
      </c>
      <c r="D10" s="32" t="s">
        <v>14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>
        <v>0</v>
      </c>
      <c r="T10" s="13"/>
      <c r="U10" s="13">
        <f>SUM(F10:T10)</f>
        <v>0</v>
      </c>
      <c r="V10" s="34"/>
      <c r="W10" s="5">
        <f>+U10-T10-S10</f>
        <v>0</v>
      </c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</row>
    <row r="11" spans="1:34" s="19" customFormat="1" ht="22.5" customHeight="1" x14ac:dyDescent="0.3">
      <c r="A11" s="33"/>
      <c r="B11" s="31" t="s">
        <v>21</v>
      </c>
      <c r="D11" s="32" t="s">
        <v>22</v>
      </c>
      <c r="F11" s="13">
        <v>265435</v>
      </c>
      <c r="G11" s="13">
        <v>128426</v>
      </c>
      <c r="H11" s="13">
        <v>1445196</v>
      </c>
      <c r="I11" s="13">
        <v>3854426</v>
      </c>
      <c r="J11" s="13">
        <v>2095434</v>
      </c>
      <c r="K11" s="13">
        <v>22413450</v>
      </c>
      <c r="L11" s="13">
        <v>1285720</v>
      </c>
      <c r="M11" s="13">
        <v>1008086</v>
      </c>
      <c r="N11" s="13">
        <v>405454</v>
      </c>
      <c r="O11" s="13">
        <v>233364</v>
      </c>
      <c r="P11" s="13">
        <v>2722531</v>
      </c>
      <c r="Q11" s="13"/>
      <c r="R11" s="13">
        <v>805736</v>
      </c>
      <c r="S11" s="13">
        <v>485000</v>
      </c>
      <c r="T11" s="13"/>
      <c r="U11" s="13">
        <f>SUM(F11:T11)</f>
        <v>37148258</v>
      </c>
      <c r="V11" s="34"/>
      <c r="W11" s="5">
        <f>+U11-T11-S11</f>
        <v>36663258</v>
      </c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</row>
    <row r="12" spans="1:34" s="19" customFormat="1" ht="22.5" customHeight="1" x14ac:dyDescent="0.3">
      <c r="A12" s="33"/>
      <c r="B12" s="31" t="s">
        <v>23</v>
      </c>
      <c r="D12" s="32" t="s">
        <v>24</v>
      </c>
      <c r="F12" s="13"/>
      <c r="G12" s="13"/>
      <c r="H12" s="13"/>
      <c r="I12" s="13">
        <v>20000</v>
      </c>
      <c r="J12" s="13">
        <v>19080620</v>
      </c>
      <c r="K12" s="13">
        <v>1070553040</v>
      </c>
      <c r="L12" s="13">
        <v>0</v>
      </c>
      <c r="M12" s="13"/>
      <c r="N12" s="13"/>
      <c r="O12" s="13"/>
      <c r="P12" s="13"/>
      <c r="Q12" s="13">
        <v>4437537927</v>
      </c>
      <c r="R12" s="13"/>
      <c r="S12" s="13">
        <v>39707000</v>
      </c>
      <c r="T12" s="13"/>
      <c r="U12" s="13">
        <f>SUM(F12:T12)</f>
        <v>5566898587</v>
      </c>
      <c r="V12" s="34"/>
      <c r="W12" s="5">
        <f>+U12-T12-S12</f>
        <v>5527191587</v>
      </c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4" s="19" customFormat="1" ht="22.5" customHeight="1" x14ac:dyDescent="0.3">
      <c r="A13" s="33"/>
      <c r="B13" s="31" t="s">
        <v>25</v>
      </c>
      <c r="D13" s="32" t="s">
        <v>26</v>
      </c>
      <c r="F13" s="13">
        <v>45549822</v>
      </c>
      <c r="G13" s="13">
        <v>126871303</v>
      </c>
      <c r="H13" s="13">
        <v>36044945</v>
      </c>
      <c r="I13" s="13">
        <v>66215425</v>
      </c>
      <c r="J13" s="13">
        <f>330801030+9050187</f>
        <v>339851217</v>
      </c>
      <c r="K13" s="13">
        <v>700735297</v>
      </c>
      <c r="L13" s="13">
        <v>92598862</v>
      </c>
      <c r="M13" s="13">
        <v>36059057</v>
      </c>
      <c r="N13" s="13">
        <v>28966949</v>
      </c>
      <c r="O13" s="13">
        <v>16426119</v>
      </c>
      <c r="P13" s="13">
        <v>92988254</v>
      </c>
      <c r="Q13" s="13">
        <v>1203265872</v>
      </c>
      <c r="R13" s="13">
        <v>75071427</v>
      </c>
      <c r="S13" s="13">
        <v>2996000</v>
      </c>
      <c r="T13" s="13">
        <v>26476000</v>
      </c>
      <c r="U13" s="13">
        <f>SUM(F13:T13)</f>
        <v>2890116549</v>
      </c>
      <c r="V13" s="34"/>
      <c r="W13" s="5">
        <f t="shared" ref="W13:W49" si="1">+U13-T13-S13</f>
        <v>2860644549</v>
      </c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</row>
    <row r="14" spans="1:34" s="19" customFormat="1" ht="22.5" customHeight="1" x14ac:dyDescent="0.3">
      <c r="A14" s="33"/>
      <c r="B14" s="31" t="s">
        <v>44</v>
      </c>
      <c r="D14" s="32" t="s">
        <v>2</v>
      </c>
      <c r="F14" s="13">
        <f t="shared" ref="F14:R14" si="2">SUM(F15,F18)</f>
        <v>1487837726</v>
      </c>
      <c r="G14" s="13">
        <f t="shared" si="2"/>
        <v>529664000</v>
      </c>
      <c r="H14" s="13">
        <f t="shared" si="2"/>
        <v>1600000000</v>
      </c>
      <c r="I14" s="13">
        <f t="shared" si="2"/>
        <v>1730000000</v>
      </c>
      <c r="J14" s="13">
        <f t="shared" si="2"/>
        <v>24700000000</v>
      </c>
      <c r="K14" s="13">
        <f>SUM(K15,K18)</f>
        <v>102690822000</v>
      </c>
      <c r="L14" s="13">
        <f t="shared" si="2"/>
        <v>21056328000</v>
      </c>
      <c r="M14" s="13">
        <f t="shared" si="2"/>
        <v>21780000000</v>
      </c>
      <c r="N14" s="13">
        <f t="shared" si="2"/>
        <v>1133390000</v>
      </c>
      <c r="O14" s="13">
        <f>SUM(O15,O18)</f>
        <v>34754166000</v>
      </c>
      <c r="P14" s="13">
        <f>SUM(P15,P18)</f>
        <v>2318640000</v>
      </c>
      <c r="Q14" s="13">
        <f>SUM(Q15,Q18)</f>
        <v>14460043000</v>
      </c>
      <c r="R14" s="13">
        <f t="shared" si="2"/>
        <v>3889000000</v>
      </c>
      <c r="S14" s="13">
        <f>SUM(S15,S18)</f>
        <v>266663000</v>
      </c>
      <c r="T14" s="13">
        <f>SUM(T15,T18)</f>
        <v>1994541000</v>
      </c>
      <c r="U14" s="13">
        <f>SUM(U15,U18)</f>
        <v>234391094726</v>
      </c>
      <c r="V14" s="34"/>
      <c r="W14" s="5">
        <f>+U14-T14-S14</f>
        <v>232129890726</v>
      </c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</row>
    <row r="15" spans="1:34" s="19" customFormat="1" ht="22.5" customHeight="1" x14ac:dyDescent="0.3">
      <c r="A15" s="33"/>
      <c r="B15" s="31" t="s">
        <v>20</v>
      </c>
      <c r="D15" s="32" t="s">
        <v>45</v>
      </c>
      <c r="F15" s="13">
        <f t="shared" ref="F15:R15" si="3">SUM(F16:F17)</f>
        <v>1487837726</v>
      </c>
      <c r="G15" s="13">
        <f t="shared" si="3"/>
        <v>529664000</v>
      </c>
      <c r="H15" s="13">
        <f t="shared" si="3"/>
        <v>1600000000</v>
      </c>
      <c r="I15" s="13">
        <f t="shared" si="3"/>
        <v>1730000000</v>
      </c>
      <c r="J15" s="13">
        <f t="shared" si="3"/>
        <v>24700000000</v>
      </c>
      <c r="K15" s="13">
        <f>SUM(K16:K17)</f>
        <v>102690822000</v>
      </c>
      <c r="L15" s="13">
        <f t="shared" si="3"/>
        <v>21056328000</v>
      </c>
      <c r="M15" s="13">
        <f t="shared" si="3"/>
        <v>21780000000</v>
      </c>
      <c r="N15" s="13">
        <f t="shared" si="3"/>
        <v>1133390000</v>
      </c>
      <c r="O15" s="13">
        <f t="shared" si="3"/>
        <v>34754166000</v>
      </c>
      <c r="P15" s="13">
        <f t="shared" si="3"/>
        <v>2318640000</v>
      </c>
      <c r="Q15" s="13">
        <f>SUM(Q16:Q17)</f>
        <v>14460043000</v>
      </c>
      <c r="R15" s="13">
        <f t="shared" si="3"/>
        <v>3889000000</v>
      </c>
      <c r="S15" s="13">
        <f>SUM(S16:S17)</f>
        <v>266663000</v>
      </c>
      <c r="T15" s="13">
        <f>SUM(T16:T17)</f>
        <v>1994541000</v>
      </c>
      <c r="U15" s="13">
        <f>SUM(U16:U17)</f>
        <v>234391094726</v>
      </c>
      <c r="V15" s="34"/>
      <c r="W15" s="5">
        <f t="shared" si="1"/>
        <v>232129890726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</row>
    <row r="16" spans="1:34" s="19" customFormat="1" ht="22.5" customHeight="1" x14ac:dyDescent="0.3">
      <c r="A16" s="33"/>
      <c r="B16" s="31"/>
      <c r="D16" s="32" t="s">
        <v>3</v>
      </c>
      <c r="F16" s="13">
        <v>1157837726</v>
      </c>
      <c r="G16" s="13">
        <v>409664000</v>
      </c>
      <c r="H16" s="13">
        <v>1150000000</v>
      </c>
      <c r="I16" s="13">
        <v>1430000000</v>
      </c>
      <c r="J16" s="13">
        <v>2200000000</v>
      </c>
      <c r="K16" s="13">
        <v>14301822000</v>
      </c>
      <c r="L16" s="13">
        <v>1056328000</v>
      </c>
      <c r="M16" s="13">
        <v>780000000</v>
      </c>
      <c r="N16" s="13">
        <v>623390000</v>
      </c>
      <c r="O16" s="13">
        <v>984166000</v>
      </c>
      <c r="P16" s="13">
        <v>2026640000</v>
      </c>
      <c r="Q16" s="13">
        <v>1396043000</v>
      </c>
      <c r="R16" s="13">
        <v>1920000000</v>
      </c>
      <c r="S16" s="13">
        <v>222000000</v>
      </c>
      <c r="T16" s="13">
        <v>998395000</v>
      </c>
      <c r="U16" s="13">
        <f t="shared" ref="U16:U24" si="4">SUM(F16:T16)</f>
        <v>30656285726</v>
      </c>
      <c r="V16" s="34"/>
      <c r="W16" s="5">
        <f t="shared" si="1"/>
        <v>29435890726</v>
      </c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</row>
    <row r="17" spans="1:34" s="19" customFormat="1" ht="22.5" customHeight="1" x14ac:dyDescent="0.3">
      <c r="A17" s="33"/>
      <c r="B17" s="31"/>
      <c r="D17" s="32" t="s">
        <v>48</v>
      </c>
      <c r="F17" s="13">
        <v>330000000</v>
      </c>
      <c r="G17" s="13">
        <v>120000000</v>
      </c>
      <c r="H17" s="13">
        <v>450000000</v>
      </c>
      <c r="I17" s="13">
        <v>300000000</v>
      </c>
      <c r="J17" s="13">
        <v>22500000000</v>
      </c>
      <c r="K17" s="13">
        <v>88389000000</v>
      </c>
      <c r="L17" s="13">
        <v>20000000000</v>
      </c>
      <c r="M17" s="13">
        <v>21000000000</v>
      </c>
      <c r="N17" s="13">
        <v>510000000</v>
      </c>
      <c r="O17" s="13">
        <v>33770000000</v>
      </c>
      <c r="P17" s="13">
        <v>292000000</v>
      </c>
      <c r="Q17" s="13">
        <v>13064000000</v>
      </c>
      <c r="R17" s="13">
        <v>1969000000</v>
      </c>
      <c r="S17" s="13">
        <v>44663000</v>
      </c>
      <c r="T17" s="13">
        <v>996146000</v>
      </c>
      <c r="U17" s="13">
        <f t="shared" si="4"/>
        <v>203734809000</v>
      </c>
      <c r="V17" s="34"/>
      <c r="W17" s="5">
        <f t="shared" si="1"/>
        <v>202694000000</v>
      </c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</row>
    <row r="18" spans="1:34" s="19" customFormat="1" ht="22.5" customHeight="1" x14ac:dyDescent="0.3">
      <c r="A18" s="33"/>
      <c r="B18" s="31" t="s">
        <v>31</v>
      </c>
      <c r="D18" s="32" t="s">
        <v>46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>
        <v>0</v>
      </c>
      <c r="Q18" s="13"/>
      <c r="R18" s="13"/>
      <c r="S18" s="13"/>
      <c r="T18" s="13"/>
      <c r="U18" s="13">
        <f t="shared" si="4"/>
        <v>0</v>
      </c>
      <c r="V18" s="34"/>
      <c r="W18" s="5">
        <f t="shared" si="1"/>
        <v>0</v>
      </c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</row>
    <row r="19" spans="1:34" s="19" customFormat="1" ht="22.5" customHeight="1" x14ac:dyDescent="0.3">
      <c r="A19" s="33"/>
      <c r="B19" s="31" t="s">
        <v>4</v>
      </c>
      <c r="D19" s="32" t="s">
        <v>27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>
        <f t="shared" si="4"/>
        <v>0</v>
      </c>
      <c r="V19" s="34"/>
      <c r="W19" s="5">
        <f t="shared" si="1"/>
        <v>0</v>
      </c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</row>
    <row r="20" spans="1:34" s="19" customFormat="1" ht="22.5" customHeight="1" x14ac:dyDescent="0.3">
      <c r="A20" s="33"/>
      <c r="B20" s="31" t="s">
        <v>71</v>
      </c>
      <c r="D20" s="32" t="s">
        <v>28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>
        <f t="shared" si="4"/>
        <v>0</v>
      </c>
      <c r="V20" s="34"/>
      <c r="W20" s="5">
        <f t="shared" si="1"/>
        <v>0</v>
      </c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</row>
    <row r="21" spans="1:34" s="19" customFormat="1" ht="22.5" customHeight="1" x14ac:dyDescent="0.3">
      <c r="A21" s="33"/>
      <c r="B21" s="31" t="s">
        <v>72</v>
      </c>
      <c r="D21" s="32" t="s">
        <v>29</v>
      </c>
      <c r="F21" s="13">
        <v>106316840</v>
      </c>
      <c r="G21" s="13">
        <v>51750207</v>
      </c>
      <c r="H21" s="13">
        <v>134885451</v>
      </c>
      <c r="I21" s="13">
        <v>144919503</v>
      </c>
      <c r="J21" s="13">
        <v>209612233</v>
      </c>
      <c r="K21" s="13">
        <v>2202268892</v>
      </c>
      <c r="L21" s="13">
        <v>233329777</v>
      </c>
      <c r="M21" s="13">
        <v>130896765</v>
      </c>
      <c r="N21" s="13">
        <v>61978959</v>
      </c>
      <c r="O21" s="13">
        <v>98011555</v>
      </c>
      <c r="P21" s="13">
        <v>253489134</v>
      </c>
      <c r="Q21" s="13">
        <v>19337502</v>
      </c>
      <c r="R21" s="13">
        <v>174911303</v>
      </c>
      <c r="S21" s="13">
        <v>58440000</v>
      </c>
      <c r="T21" s="13"/>
      <c r="U21" s="13">
        <f t="shared" si="4"/>
        <v>3880148121</v>
      </c>
      <c r="V21" s="34"/>
      <c r="W21" s="5">
        <f t="shared" si="1"/>
        <v>3821708121</v>
      </c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</row>
    <row r="22" spans="1:34" s="19" customFormat="1" ht="22.5" customHeight="1" x14ac:dyDescent="0.3">
      <c r="A22" s="33"/>
      <c r="B22" s="31" t="s">
        <v>73</v>
      </c>
      <c r="D22" s="32" t="s">
        <v>51</v>
      </c>
      <c r="F22" s="13"/>
      <c r="G22" s="13"/>
      <c r="H22" s="13"/>
      <c r="I22" s="13">
        <v>0</v>
      </c>
      <c r="J22" s="13"/>
      <c r="K22" s="13"/>
      <c r="L22" s="13"/>
      <c r="M22" s="13"/>
      <c r="N22" s="13">
        <v>0</v>
      </c>
      <c r="O22" s="13"/>
      <c r="P22" s="13"/>
      <c r="Q22" s="13">
        <v>47038039766</v>
      </c>
      <c r="R22" s="13"/>
      <c r="S22" s="13"/>
      <c r="T22" s="13"/>
      <c r="U22" s="13">
        <f t="shared" si="4"/>
        <v>47038039766</v>
      </c>
      <c r="V22" s="34"/>
      <c r="W22" s="5">
        <f t="shared" si="1"/>
        <v>47038039766</v>
      </c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</row>
    <row r="23" spans="1:34" s="19" customFormat="1" ht="22.5" customHeight="1" x14ac:dyDescent="0.3">
      <c r="A23" s="33"/>
      <c r="B23" s="31">
        <v>14</v>
      </c>
      <c r="D23" s="32" t="s">
        <v>95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>
        <f t="shared" si="4"/>
        <v>0</v>
      </c>
      <c r="V23" s="34"/>
      <c r="W23" s="5">
        <f t="shared" si="1"/>
        <v>0</v>
      </c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</row>
    <row r="24" spans="1:34" s="19" customFormat="1" ht="22.5" customHeight="1" x14ac:dyDescent="0.3">
      <c r="A24" s="33"/>
      <c r="B24" s="31" t="s">
        <v>74</v>
      </c>
      <c r="D24" s="32" t="s">
        <v>5</v>
      </c>
      <c r="F24" s="13">
        <v>195441368</v>
      </c>
      <c r="G24" s="13">
        <v>-102942756</v>
      </c>
      <c r="H24" s="13">
        <v>-452985405</v>
      </c>
      <c r="I24" s="13">
        <v>2703214187</v>
      </c>
      <c r="J24" s="13">
        <v>1496229585</v>
      </c>
      <c r="K24" s="13">
        <v>56808395833</v>
      </c>
      <c r="L24" s="13">
        <v>-1960402582</v>
      </c>
      <c r="M24" s="13">
        <v>4133596998</v>
      </c>
      <c r="N24" s="13">
        <v>-21166240456</v>
      </c>
      <c r="O24" s="13">
        <v>-7856487545</v>
      </c>
      <c r="P24" s="13">
        <v>463777024</v>
      </c>
      <c r="Q24" s="13">
        <v>-1582906315</v>
      </c>
      <c r="R24" s="13">
        <v>-2670353258</v>
      </c>
      <c r="S24" s="13">
        <v>153886000</v>
      </c>
      <c r="T24" s="13"/>
      <c r="U24" s="13">
        <f t="shared" si="4"/>
        <v>30162222678</v>
      </c>
      <c r="V24" s="34"/>
      <c r="W24" s="5">
        <f t="shared" si="1"/>
        <v>30008336678</v>
      </c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</row>
    <row r="25" spans="1:34" s="59" customFormat="1" ht="24.95" customHeight="1" x14ac:dyDescent="0.15">
      <c r="A25" s="51"/>
      <c r="B25" s="60"/>
      <c r="C25" s="53"/>
      <c r="D25" s="54" t="s">
        <v>6</v>
      </c>
      <c r="E25" s="55"/>
      <c r="F25" s="56">
        <f>SUM(F26,F27,F28,F29,F30,F31,F32,F41,F42,F46,F47,F48,F49)</f>
        <v>1238907529</v>
      </c>
      <c r="G25" s="56">
        <f t="shared" ref="G25:U25" si="5">SUM(G26,G27,G28,G29,G30,G31,G32,G41,G42,G46,G47,G48,G49)</f>
        <v>490749319</v>
      </c>
      <c r="H25" s="56">
        <f t="shared" si="5"/>
        <v>1194747599</v>
      </c>
      <c r="I25" s="56">
        <f t="shared" si="5"/>
        <v>3642060109</v>
      </c>
      <c r="J25" s="56">
        <f t="shared" si="5"/>
        <v>34883349995</v>
      </c>
      <c r="K25" s="56">
        <f t="shared" si="5"/>
        <v>197101588062</v>
      </c>
      <c r="L25" s="56">
        <f t="shared" si="5"/>
        <v>15525977731</v>
      </c>
      <c r="M25" s="56">
        <f t="shared" si="5"/>
        <v>22360593145</v>
      </c>
      <c r="N25" s="56">
        <f t="shared" si="5"/>
        <v>849315055</v>
      </c>
      <c r="O25" s="56">
        <f t="shared" si="5"/>
        <v>27638464631</v>
      </c>
      <c r="P25" s="56">
        <f t="shared" si="5"/>
        <v>3030671461</v>
      </c>
      <c r="Q25" s="56">
        <f t="shared" si="5"/>
        <v>130310360846</v>
      </c>
      <c r="R25" s="56">
        <f t="shared" si="5"/>
        <v>4377597746</v>
      </c>
      <c r="S25" s="56">
        <f t="shared" si="5"/>
        <v>282347000</v>
      </c>
      <c r="T25" s="56">
        <f t="shared" si="5"/>
        <v>2366645000</v>
      </c>
      <c r="U25" s="56">
        <f t="shared" si="5"/>
        <v>445293375228</v>
      </c>
      <c r="V25" s="58"/>
      <c r="W25" s="57">
        <f>SUM(W26,W27,W28,W29,W30,W31,W32,W41,W42,W46,W47,W48,W49)</f>
        <v>442644383228</v>
      </c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</row>
    <row r="26" spans="1:34" s="19" customFormat="1" ht="22.5" customHeight="1" x14ac:dyDescent="0.3">
      <c r="A26" s="33"/>
      <c r="B26" s="31" t="s">
        <v>7</v>
      </c>
      <c r="D26" s="32" t="s">
        <v>8</v>
      </c>
      <c r="F26" s="13">
        <v>1030698283</v>
      </c>
      <c r="G26" s="13">
        <v>389073401</v>
      </c>
      <c r="H26" s="13">
        <v>1060875571</v>
      </c>
      <c r="I26" s="13">
        <v>1441868693</v>
      </c>
      <c r="J26" s="13">
        <v>2041180580</v>
      </c>
      <c r="K26" s="13">
        <v>14662386996</v>
      </c>
      <c r="L26" s="13">
        <v>1022635713</v>
      </c>
      <c r="M26" s="13">
        <v>778826877</v>
      </c>
      <c r="N26" s="13">
        <v>605393350</v>
      </c>
      <c r="O26" s="13">
        <v>623766345</v>
      </c>
      <c r="P26" s="13">
        <v>2133497706</v>
      </c>
      <c r="Q26" s="13">
        <v>1516498385</v>
      </c>
      <c r="R26" s="13">
        <v>1904465444</v>
      </c>
      <c r="S26" s="13">
        <v>229629000</v>
      </c>
      <c r="T26" s="13">
        <v>1145734000</v>
      </c>
      <c r="U26" s="13">
        <f t="shared" ref="U26:U31" si="6">SUM(F26:T26)</f>
        <v>30586530344</v>
      </c>
      <c r="V26" s="34"/>
      <c r="W26" s="5">
        <f t="shared" si="1"/>
        <v>29211167344</v>
      </c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</row>
    <row r="27" spans="1:34" s="19" customFormat="1" ht="22.5" customHeight="1" x14ac:dyDescent="0.3">
      <c r="A27" s="33"/>
      <c r="B27" s="31" t="s">
        <v>9</v>
      </c>
      <c r="D27" s="32" t="s">
        <v>10</v>
      </c>
      <c r="F27" s="13">
        <v>14183981</v>
      </c>
      <c r="G27" s="13">
        <v>18217265</v>
      </c>
      <c r="H27" s="13">
        <v>30587260</v>
      </c>
      <c r="I27" s="13">
        <v>46902294</v>
      </c>
      <c r="J27" s="13">
        <v>128341262</v>
      </c>
      <c r="K27" s="13">
        <v>740691786</v>
      </c>
      <c r="L27" s="13">
        <v>47476068</v>
      </c>
      <c r="M27" s="13">
        <v>22329732</v>
      </c>
      <c r="N27" s="13">
        <v>20712959</v>
      </c>
      <c r="O27" s="13">
        <v>73256459</v>
      </c>
      <c r="P27" s="13">
        <v>294500601</v>
      </c>
      <c r="Q27" s="13">
        <v>111457728</v>
      </c>
      <c r="R27" s="13">
        <v>75324332</v>
      </c>
      <c r="S27" s="13">
        <v>7404000</v>
      </c>
      <c r="T27" s="13">
        <v>176807000</v>
      </c>
      <c r="U27" s="13">
        <f t="shared" si="6"/>
        <v>1808192727</v>
      </c>
      <c r="V27" s="34"/>
      <c r="W27" s="5">
        <f t="shared" si="1"/>
        <v>1623981727</v>
      </c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</row>
    <row r="28" spans="1:34" s="19" customFormat="1" ht="22.5" customHeight="1" x14ac:dyDescent="0.3">
      <c r="A28" s="33"/>
      <c r="B28" s="31" t="s">
        <v>11</v>
      </c>
      <c r="D28" s="32" t="s">
        <v>52</v>
      </c>
      <c r="F28" s="13">
        <v>25350141</v>
      </c>
      <c r="G28" s="13">
        <v>49230775</v>
      </c>
      <c r="H28" s="13">
        <v>26595338</v>
      </c>
      <c r="I28" s="13">
        <v>202519782</v>
      </c>
      <c r="J28" s="13">
        <v>34885510</v>
      </c>
      <c r="K28" s="13">
        <v>793303741</v>
      </c>
      <c r="L28" s="13">
        <v>60454350</v>
      </c>
      <c r="M28" s="13">
        <v>25704129</v>
      </c>
      <c r="N28" s="13">
        <v>117261441</v>
      </c>
      <c r="O28" s="13"/>
      <c r="P28" s="13">
        <v>57638216</v>
      </c>
      <c r="Q28" s="13">
        <v>27138859</v>
      </c>
      <c r="R28" s="13">
        <v>117149324</v>
      </c>
      <c r="S28" s="13"/>
      <c r="T28" s="13"/>
      <c r="U28" s="13">
        <f t="shared" si="6"/>
        <v>1537231606</v>
      </c>
      <c r="V28" s="34"/>
      <c r="W28" s="5">
        <f t="shared" si="1"/>
        <v>1537231606</v>
      </c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</row>
    <row r="29" spans="1:34" s="19" customFormat="1" ht="22.5" customHeight="1" x14ac:dyDescent="0.3">
      <c r="A29" s="33"/>
      <c r="B29" s="31" t="s">
        <v>12</v>
      </c>
      <c r="D29" s="32" t="s">
        <v>14</v>
      </c>
      <c r="F29" s="13">
        <v>35786556</v>
      </c>
      <c r="G29" s="13"/>
      <c r="H29" s="13"/>
      <c r="I29" s="13"/>
      <c r="J29" s="13"/>
      <c r="K29" s="13">
        <v>0</v>
      </c>
      <c r="L29" s="13"/>
      <c r="M29" s="13"/>
      <c r="N29" s="13"/>
      <c r="O29" s="13"/>
      <c r="P29" s="13"/>
      <c r="Q29" s="13">
        <v>43032465</v>
      </c>
      <c r="R29" s="13">
        <v>0</v>
      </c>
      <c r="S29" s="13"/>
      <c r="T29" s="13"/>
      <c r="U29" s="13">
        <f t="shared" si="6"/>
        <v>78819021</v>
      </c>
      <c r="V29" s="34"/>
      <c r="W29" s="5">
        <f t="shared" si="1"/>
        <v>78819021</v>
      </c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</row>
    <row r="30" spans="1:34" s="19" customFormat="1" ht="22.5" customHeight="1" x14ac:dyDescent="0.3">
      <c r="A30" s="33"/>
      <c r="B30" s="31" t="s">
        <v>13</v>
      </c>
      <c r="D30" s="32" t="s">
        <v>30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>
        <f t="shared" si="6"/>
        <v>0</v>
      </c>
      <c r="V30" s="34"/>
      <c r="W30" s="5">
        <f t="shared" si="1"/>
        <v>0</v>
      </c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</row>
    <row r="31" spans="1:34" s="19" customFormat="1" ht="22.5" customHeight="1" x14ac:dyDescent="0.3">
      <c r="A31" s="33"/>
      <c r="B31" s="31" t="s">
        <v>75</v>
      </c>
      <c r="D31" s="32" t="s">
        <v>67</v>
      </c>
      <c r="F31" s="13"/>
      <c r="G31" s="13"/>
      <c r="H31" s="13"/>
      <c r="I31" s="13"/>
      <c r="J31" s="13">
        <v>266830388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>
        <f t="shared" si="6"/>
        <v>266830388</v>
      </c>
      <c r="V31" s="34"/>
      <c r="W31" s="5">
        <f t="shared" si="1"/>
        <v>266830388</v>
      </c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</row>
    <row r="32" spans="1:34" s="17" customFormat="1" ht="22.5" customHeight="1" x14ac:dyDescent="0.3">
      <c r="A32" s="33"/>
      <c r="B32" s="31" t="s">
        <v>76</v>
      </c>
      <c r="C32" s="19"/>
      <c r="D32" s="38" t="s">
        <v>68</v>
      </c>
      <c r="E32" s="19"/>
      <c r="F32" s="13">
        <f t="shared" ref="F32:R32" si="7">SUM(F33:F39)</f>
        <v>0</v>
      </c>
      <c r="G32" s="13">
        <f t="shared" si="7"/>
        <v>0</v>
      </c>
      <c r="H32" s="13">
        <f t="shared" si="7"/>
        <v>20995</v>
      </c>
      <c r="I32" s="13">
        <f t="shared" si="7"/>
        <v>0</v>
      </c>
      <c r="J32" s="13">
        <f t="shared" si="7"/>
        <v>0</v>
      </c>
      <c r="K32" s="13">
        <f t="shared" si="7"/>
        <v>425936712</v>
      </c>
      <c r="L32" s="13">
        <f t="shared" si="7"/>
        <v>20026</v>
      </c>
      <c r="M32" s="13">
        <f>SUM(M33:M40)</f>
        <v>0</v>
      </c>
      <c r="N32" s="13">
        <f t="shared" si="7"/>
        <v>1376055</v>
      </c>
      <c r="O32" s="13">
        <f>SUM(O33:O39)</f>
        <v>0</v>
      </c>
      <c r="P32" s="13">
        <f t="shared" si="7"/>
        <v>3458631</v>
      </c>
      <c r="Q32" s="13">
        <f>SUM(Q33:Q39)</f>
        <v>20995</v>
      </c>
      <c r="R32" s="13">
        <f t="shared" si="7"/>
        <v>3507826</v>
      </c>
      <c r="S32" s="13">
        <f>SUM(S33:S39)</f>
        <v>87000</v>
      </c>
      <c r="T32" s="13">
        <f>SUM(T33:T39)</f>
        <v>0</v>
      </c>
      <c r="U32" s="13">
        <f>SUM(U33:U40)</f>
        <v>434428240</v>
      </c>
      <c r="V32" s="7"/>
      <c r="W32" s="5">
        <f t="shared" si="1"/>
        <v>434341240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s="19" customFormat="1" ht="22.5" customHeight="1" x14ac:dyDescent="0.3">
      <c r="A33" s="33"/>
      <c r="B33" s="48" t="s">
        <v>20</v>
      </c>
      <c r="C33" s="46"/>
      <c r="D33" s="49" t="s">
        <v>38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>
        <f t="shared" ref="U33:U41" si="8">SUM(F33:T33)</f>
        <v>0</v>
      </c>
      <c r="V33" s="34"/>
      <c r="W33" s="5">
        <f t="shared" si="1"/>
        <v>0</v>
      </c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</row>
    <row r="34" spans="1:34" s="19" customFormat="1" ht="22.5" customHeight="1" x14ac:dyDescent="0.3">
      <c r="A34" s="33"/>
      <c r="B34" s="35" t="s">
        <v>39</v>
      </c>
      <c r="D34" s="32" t="s">
        <v>98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>
        <f t="shared" si="8"/>
        <v>0</v>
      </c>
      <c r="V34" s="34"/>
      <c r="W34" s="5">
        <f t="shared" si="1"/>
        <v>0</v>
      </c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</row>
    <row r="35" spans="1:34" s="19" customFormat="1" ht="22.5" customHeight="1" x14ac:dyDescent="0.3">
      <c r="A35" s="33"/>
      <c r="B35" s="35" t="s">
        <v>31</v>
      </c>
      <c r="D35" s="32" t="s">
        <v>33</v>
      </c>
      <c r="F35" s="13"/>
      <c r="G35" s="13"/>
      <c r="H35" s="13"/>
      <c r="I35" s="13"/>
      <c r="J35" s="13"/>
      <c r="K35" s="13"/>
      <c r="L35" s="13">
        <v>0</v>
      </c>
      <c r="M35" s="13"/>
      <c r="N35" s="13"/>
      <c r="O35" s="13"/>
      <c r="P35" s="13"/>
      <c r="Q35" s="13"/>
      <c r="R35" s="13"/>
      <c r="S35" s="13"/>
      <c r="T35" s="13"/>
      <c r="U35" s="13">
        <f t="shared" si="8"/>
        <v>0</v>
      </c>
      <c r="V35" s="34"/>
      <c r="W35" s="5">
        <f t="shared" si="1"/>
        <v>0</v>
      </c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</row>
    <row r="36" spans="1:34" s="19" customFormat="1" ht="22.5" customHeight="1" x14ac:dyDescent="0.3">
      <c r="A36" s="33"/>
      <c r="B36" s="35" t="s">
        <v>32</v>
      </c>
      <c r="D36" s="32" t="s">
        <v>34</v>
      </c>
      <c r="F36" s="13"/>
      <c r="G36" s="13"/>
      <c r="H36" s="13"/>
      <c r="I36" s="13"/>
      <c r="J36" s="13"/>
      <c r="K36" s="13"/>
      <c r="L36" s="13"/>
      <c r="M36" s="13"/>
      <c r="N36" s="13"/>
      <c r="O36" s="13">
        <v>0</v>
      </c>
      <c r="P36" s="13"/>
      <c r="Q36" s="13"/>
      <c r="R36" s="13"/>
      <c r="S36" s="13"/>
      <c r="T36" s="13"/>
      <c r="U36" s="13">
        <f t="shared" si="8"/>
        <v>0</v>
      </c>
      <c r="V36" s="34"/>
      <c r="W36" s="5">
        <f t="shared" si="1"/>
        <v>0</v>
      </c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</row>
    <row r="37" spans="1:34" s="19" customFormat="1" ht="22.5" customHeight="1" x14ac:dyDescent="0.3">
      <c r="A37" s="33"/>
      <c r="B37" s="35" t="s">
        <v>37</v>
      </c>
      <c r="D37" s="32" t="s">
        <v>47</v>
      </c>
      <c r="F37" s="13"/>
      <c r="G37" s="13"/>
      <c r="H37" s="13"/>
      <c r="I37" s="13"/>
      <c r="J37" s="13"/>
      <c r="K37" s="13">
        <v>411446588</v>
      </c>
      <c r="L37" s="13"/>
      <c r="M37" s="13">
        <v>0</v>
      </c>
      <c r="N37" s="13"/>
      <c r="O37" s="13"/>
      <c r="P37" s="13">
        <v>0</v>
      </c>
      <c r="Q37" s="13"/>
      <c r="R37" s="13"/>
      <c r="S37" s="13">
        <v>87000</v>
      </c>
      <c r="T37" s="13"/>
      <c r="U37" s="13">
        <f t="shared" si="8"/>
        <v>411533588</v>
      </c>
      <c r="V37" s="34"/>
      <c r="W37" s="5">
        <f t="shared" si="1"/>
        <v>411446588</v>
      </c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</row>
    <row r="38" spans="1:34" s="19" customFormat="1" ht="22.5" customHeight="1" x14ac:dyDescent="0.3">
      <c r="A38" s="33"/>
      <c r="B38" s="35" t="s">
        <v>21</v>
      </c>
      <c r="D38" s="32" t="s">
        <v>36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10881608</v>
      </c>
      <c r="L38" s="13">
        <v>0</v>
      </c>
      <c r="M38" s="13">
        <v>0</v>
      </c>
      <c r="N38" s="13">
        <v>1376055</v>
      </c>
      <c r="O38" s="13">
        <v>0</v>
      </c>
      <c r="P38" s="13">
        <v>3395634</v>
      </c>
      <c r="Q38" s="13">
        <v>0</v>
      </c>
      <c r="R38" s="13">
        <v>3444829</v>
      </c>
      <c r="S38" s="13"/>
      <c r="T38" s="13"/>
      <c r="U38" s="13">
        <f t="shared" si="8"/>
        <v>19098126</v>
      </c>
      <c r="V38" s="34"/>
      <c r="W38" s="5">
        <f t="shared" si="1"/>
        <v>19098126</v>
      </c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</row>
    <row r="39" spans="1:34" s="19" customFormat="1" ht="22.5" customHeight="1" x14ac:dyDescent="0.3">
      <c r="A39" s="33"/>
      <c r="B39" s="35" t="s">
        <v>23</v>
      </c>
      <c r="D39" s="32" t="s">
        <v>35</v>
      </c>
      <c r="F39" s="13">
        <v>0</v>
      </c>
      <c r="G39" s="13">
        <v>0</v>
      </c>
      <c r="H39" s="13">
        <v>20995</v>
      </c>
      <c r="I39" s="13">
        <v>0</v>
      </c>
      <c r="J39" s="13">
        <v>0</v>
      </c>
      <c r="K39" s="13">
        <v>3608516</v>
      </c>
      <c r="L39" s="13">
        <v>20026</v>
      </c>
      <c r="M39" s="13">
        <v>0</v>
      </c>
      <c r="N39" s="13">
        <v>0</v>
      </c>
      <c r="O39" s="13">
        <v>0</v>
      </c>
      <c r="P39" s="13">
        <v>62997</v>
      </c>
      <c r="Q39" s="13">
        <v>20995</v>
      </c>
      <c r="R39" s="13">
        <v>62997</v>
      </c>
      <c r="S39" s="13"/>
      <c r="T39" s="13"/>
      <c r="U39" s="13">
        <f t="shared" si="8"/>
        <v>3796526</v>
      </c>
      <c r="V39" s="34"/>
      <c r="W39" s="5">
        <f t="shared" si="1"/>
        <v>3796526</v>
      </c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</row>
    <row r="40" spans="1:34" s="19" customFormat="1" ht="22.5" customHeight="1" x14ac:dyDescent="0.3">
      <c r="A40" s="33"/>
      <c r="B40" s="35" t="s">
        <v>96</v>
      </c>
      <c r="D40" s="32" t="s">
        <v>97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>
        <f t="shared" si="8"/>
        <v>0</v>
      </c>
      <c r="V40" s="34"/>
      <c r="W40" s="5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</row>
    <row r="41" spans="1:34" s="19" customFormat="1" ht="22.5" customHeight="1" x14ac:dyDescent="0.3">
      <c r="A41" s="33"/>
      <c r="B41" s="39">
        <v>30</v>
      </c>
      <c r="C41" s="40"/>
      <c r="D41" s="41" t="s">
        <v>100</v>
      </c>
      <c r="F41" s="15"/>
      <c r="G41" s="15"/>
      <c r="H41" s="15"/>
      <c r="I41" s="15">
        <v>0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3">
        <f t="shared" si="8"/>
        <v>0</v>
      </c>
      <c r="V41" s="34"/>
      <c r="W41" s="5">
        <f t="shared" si="1"/>
        <v>0</v>
      </c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1:34" ht="22.5" customHeight="1" x14ac:dyDescent="0.3">
      <c r="A42" s="3"/>
      <c r="B42" s="39" t="s">
        <v>77</v>
      </c>
      <c r="C42" s="40"/>
      <c r="D42" s="41" t="s">
        <v>15</v>
      </c>
      <c r="E42" s="19"/>
      <c r="F42" s="15">
        <f>SUM(F43:F45)</f>
        <v>0</v>
      </c>
      <c r="G42" s="15">
        <f t="shared" ref="G42:U42" si="9">SUM(G43:G45)</f>
        <v>0</v>
      </c>
      <c r="H42" s="15">
        <f t="shared" si="9"/>
        <v>0</v>
      </c>
      <c r="I42" s="15">
        <f t="shared" si="9"/>
        <v>185307690</v>
      </c>
      <c r="J42" s="15">
        <f t="shared" si="9"/>
        <v>9524739560</v>
      </c>
      <c r="K42" s="15">
        <f t="shared" si="9"/>
        <v>101383549835</v>
      </c>
      <c r="L42" s="15">
        <f t="shared" si="9"/>
        <v>8964983944</v>
      </c>
      <c r="M42" s="15">
        <f t="shared" si="9"/>
        <v>10943486782</v>
      </c>
      <c r="N42" s="15">
        <f t="shared" si="9"/>
        <v>0</v>
      </c>
      <c r="O42" s="15">
        <f t="shared" si="9"/>
        <v>6666332788</v>
      </c>
      <c r="P42" s="15">
        <f t="shared" si="9"/>
        <v>0</v>
      </c>
      <c r="Q42" s="15">
        <f>SUM(Q43:Q45)</f>
        <v>30825076488</v>
      </c>
      <c r="R42" s="15">
        <f t="shared" si="9"/>
        <v>339382513</v>
      </c>
      <c r="S42" s="15">
        <f t="shared" si="9"/>
        <v>0</v>
      </c>
      <c r="T42" s="15">
        <f t="shared" si="9"/>
        <v>0</v>
      </c>
      <c r="U42" s="61">
        <f t="shared" si="9"/>
        <v>168832859600</v>
      </c>
      <c r="V42" s="2"/>
      <c r="W42" s="5">
        <f t="shared" si="1"/>
        <v>168832859600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9" customFormat="1" ht="22.5" customHeight="1" x14ac:dyDescent="0.3">
      <c r="A43" s="33"/>
      <c r="B43" s="35" t="s">
        <v>20</v>
      </c>
      <c r="D43" s="32" t="s">
        <v>42</v>
      </c>
      <c r="F43" s="13">
        <v>0</v>
      </c>
      <c r="G43" s="13"/>
      <c r="H43" s="13"/>
      <c r="I43" s="13">
        <v>47300000</v>
      </c>
      <c r="J43" s="13">
        <v>0</v>
      </c>
      <c r="K43" s="13">
        <v>175378483</v>
      </c>
      <c r="L43" s="13">
        <v>15672408</v>
      </c>
      <c r="M43" s="13">
        <v>0</v>
      </c>
      <c r="N43" s="13">
        <v>0</v>
      </c>
      <c r="O43" s="13"/>
      <c r="P43" s="13"/>
      <c r="Q43" s="13"/>
      <c r="R43" s="13">
        <v>18028000</v>
      </c>
      <c r="S43" s="13"/>
      <c r="T43" s="13"/>
      <c r="U43" s="13">
        <f t="shared" ref="U43:U49" si="10">SUM(F43:T43)</f>
        <v>256378891</v>
      </c>
      <c r="V43" s="34"/>
      <c r="W43" s="5">
        <f t="shared" si="1"/>
        <v>256378891</v>
      </c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</row>
    <row r="44" spans="1:34" s="19" customFormat="1" ht="22.5" customHeight="1" x14ac:dyDescent="0.3">
      <c r="A44" s="33"/>
      <c r="B44" s="35" t="s">
        <v>39</v>
      </c>
      <c r="D44" s="32" t="s">
        <v>43</v>
      </c>
      <c r="F44" s="13"/>
      <c r="G44" s="13"/>
      <c r="H44" s="13"/>
      <c r="I44" s="13">
        <v>138007690</v>
      </c>
      <c r="J44" s="13">
        <v>9524739560</v>
      </c>
      <c r="K44" s="13">
        <v>101208171352</v>
      </c>
      <c r="L44" s="13">
        <v>8949311536</v>
      </c>
      <c r="M44" s="13">
        <v>10943486782</v>
      </c>
      <c r="N44" s="13"/>
      <c r="O44" s="13">
        <v>6666332788</v>
      </c>
      <c r="P44" s="13"/>
      <c r="Q44" s="13">
        <v>30825076488</v>
      </c>
      <c r="R44" s="13">
        <v>321354513</v>
      </c>
      <c r="S44" s="13"/>
      <c r="T44" s="13"/>
      <c r="U44" s="13">
        <f t="shared" si="10"/>
        <v>168576480709</v>
      </c>
      <c r="V44" s="34"/>
      <c r="W44" s="5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</row>
    <row r="45" spans="1:34" s="19" customFormat="1" ht="22.5" customHeight="1" x14ac:dyDescent="0.3">
      <c r="A45" s="33"/>
      <c r="B45" s="35" t="s">
        <v>31</v>
      </c>
      <c r="D45" s="32" t="s">
        <v>101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f t="shared" si="10"/>
        <v>0</v>
      </c>
      <c r="V45" s="34"/>
      <c r="W45" s="5">
        <f t="shared" si="1"/>
        <v>0</v>
      </c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</row>
    <row r="46" spans="1:34" s="19" customFormat="1" ht="22.5" customHeight="1" x14ac:dyDescent="0.3">
      <c r="A46" s="33"/>
      <c r="B46" s="31" t="s">
        <v>16</v>
      </c>
      <c r="D46" s="32" t="s">
        <v>40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>
        <f t="shared" si="10"/>
        <v>0</v>
      </c>
      <c r="V46" s="34"/>
      <c r="W46" s="5">
        <f t="shared" si="1"/>
        <v>0</v>
      </c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</row>
    <row r="47" spans="1:34" s="19" customFormat="1" ht="22.5" customHeight="1" x14ac:dyDescent="0.3">
      <c r="A47" s="33"/>
      <c r="B47" s="31" t="s">
        <v>17</v>
      </c>
      <c r="D47" s="32" t="s">
        <v>18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>
        <v>74195931270</v>
      </c>
      <c r="R47" s="13"/>
      <c r="S47" s="13"/>
      <c r="T47" s="13"/>
      <c r="U47" s="13">
        <f t="shared" si="10"/>
        <v>74195931270</v>
      </c>
      <c r="V47" s="34"/>
      <c r="W47" s="5">
        <f t="shared" si="1"/>
        <v>74195931270</v>
      </c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</row>
    <row r="48" spans="1:34" s="19" customFormat="1" ht="22.5" customHeight="1" x14ac:dyDescent="0.3">
      <c r="A48" s="33"/>
      <c r="B48" s="31" t="s">
        <v>78</v>
      </c>
      <c r="D48" s="32" t="s">
        <v>41</v>
      </c>
      <c r="F48" s="13">
        <v>132888568</v>
      </c>
      <c r="G48" s="13">
        <v>34227878</v>
      </c>
      <c r="H48" s="13">
        <v>76668435</v>
      </c>
      <c r="I48" s="13">
        <v>1765461650</v>
      </c>
      <c r="J48" s="13">
        <v>22887372695</v>
      </c>
      <c r="K48" s="13">
        <v>79095718992</v>
      </c>
      <c r="L48" s="13">
        <v>5430407630</v>
      </c>
      <c r="M48" s="13">
        <v>10590245625</v>
      </c>
      <c r="N48" s="13">
        <v>104571250</v>
      </c>
      <c r="O48" s="13">
        <v>20275109039</v>
      </c>
      <c r="P48" s="13">
        <v>541576307</v>
      </c>
      <c r="Q48" s="13">
        <v>23591204656</v>
      </c>
      <c r="R48" s="13">
        <v>1937768307</v>
      </c>
      <c r="S48" s="13">
        <v>45227000</v>
      </c>
      <c r="T48" s="13">
        <v>1044104000</v>
      </c>
      <c r="U48" s="13">
        <f t="shared" si="10"/>
        <v>167552552032</v>
      </c>
      <c r="V48" s="34"/>
      <c r="W48" s="63">
        <f t="shared" si="1"/>
        <v>166463221032</v>
      </c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</row>
    <row r="49" spans="1:34" s="19" customFormat="1" ht="22.5" customHeight="1" x14ac:dyDescent="0.3">
      <c r="A49" s="33"/>
      <c r="B49" s="39" t="s">
        <v>79</v>
      </c>
      <c r="C49" s="40"/>
      <c r="D49" s="41" t="s">
        <v>19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>
        <f t="shared" si="10"/>
        <v>0</v>
      </c>
      <c r="V49" s="34"/>
      <c r="W49" s="5">
        <f t="shared" si="1"/>
        <v>0</v>
      </c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</row>
    <row r="50" spans="1:34" ht="25.5" customHeight="1" x14ac:dyDescent="0.25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8" hidden="1" customHeight="1" x14ac:dyDescent="0.25">
      <c r="F51" s="11">
        <f>+F9-F25</f>
        <v>596503662</v>
      </c>
      <c r="G51" s="11">
        <f t="shared" ref="G51:V51" si="11">+G9-G25</f>
        <v>114721861</v>
      </c>
      <c r="H51" s="11">
        <f t="shared" si="11"/>
        <v>124642588</v>
      </c>
      <c r="I51" s="11">
        <f t="shared" si="11"/>
        <v>1006163432</v>
      </c>
      <c r="J51" s="11">
        <f t="shared" si="11"/>
        <v>-8116480906</v>
      </c>
      <c r="K51" s="11">
        <f t="shared" si="11"/>
        <v>-33606399550</v>
      </c>
      <c r="L51" s="11">
        <f t="shared" si="11"/>
        <v>3897162046</v>
      </c>
      <c r="M51" s="11">
        <f t="shared" si="11"/>
        <v>3720967761</v>
      </c>
      <c r="N51" s="11">
        <f t="shared" si="11"/>
        <v>-20790814149</v>
      </c>
      <c r="O51" s="11">
        <f t="shared" si="11"/>
        <v>-626115138</v>
      </c>
      <c r="P51" s="11">
        <f t="shared" si="11"/>
        <v>100945482</v>
      </c>
      <c r="Q51" s="11">
        <f>+Q9-Q25</f>
        <v>-64735043094</v>
      </c>
      <c r="R51" s="11">
        <f t="shared" si="11"/>
        <v>-2908162538</v>
      </c>
      <c r="S51" s="11">
        <f t="shared" si="11"/>
        <v>239830000</v>
      </c>
      <c r="T51" s="11">
        <f t="shared" si="11"/>
        <v>-345628000</v>
      </c>
      <c r="U51" s="4">
        <f t="shared" si="11"/>
        <v>-121327706543</v>
      </c>
      <c r="V51" s="4">
        <f t="shared" si="11"/>
        <v>0</v>
      </c>
      <c r="W51" s="4">
        <f>+W9-W25</f>
        <v>-121221908543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8" customHeight="1" x14ac:dyDescent="0.25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8" customHeight="1" x14ac:dyDescent="0.25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8" customHeight="1" x14ac:dyDescent="0.25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8" customHeight="1" x14ac:dyDescent="0.25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8" customHeight="1" x14ac:dyDescent="0.25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8" customHeight="1" x14ac:dyDescent="0.2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18" customHeight="1" x14ac:dyDescent="0.25">
      <c r="F58" s="7"/>
      <c r="G58" s="7"/>
      <c r="H58" s="7"/>
      <c r="I58" s="7"/>
      <c r="J58" s="7"/>
      <c r="K58" s="7"/>
      <c r="L58" s="47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8" customHeight="1" x14ac:dyDescent="0.25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8" customHeight="1" x14ac:dyDescent="0.25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8" customHeight="1" x14ac:dyDescent="0.25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8" customHeight="1" x14ac:dyDescent="0.25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8" customHeight="1" x14ac:dyDescent="0.25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18" customHeight="1" x14ac:dyDescent="0.25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 x14ac:dyDescent="0.25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 x14ac:dyDescent="0.25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 x14ac:dyDescent="0.25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 x14ac:dyDescent="0.25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 x14ac:dyDescent="0.25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 x14ac:dyDescent="0.25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 x14ac:dyDescent="0.25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 x14ac:dyDescent="0.25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 x14ac:dyDescent="0.25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 x14ac:dyDescent="0.25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 x14ac:dyDescent="0.25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 x14ac:dyDescent="0.25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 x14ac:dyDescent="0.25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 x14ac:dyDescent="0.25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 x14ac:dyDescent="0.25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6:34" ht="18" customHeight="1" x14ac:dyDescent="0.25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 x14ac:dyDescent="0.25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 x14ac:dyDescent="0.25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 x14ac:dyDescent="0.25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 x14ac:dyDescent="0.25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 x14ac:dyDescent="0.25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 x14ac:dyDescent="0.25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 x14ac:dyDescent="0.25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 x14ac:dyDescent="0.25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 x14ac:dyDescent="0.25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 x14ac:dyDescent="0.25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 x14ac:dyDescent="0.25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 x14ac:dyDescent="0.25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 x14ac:dyDescent="0.25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 x14ac:dyDescent="0.25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 x14ac:dyDescent="0.25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 x14ac:dyDescent="0.25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 x14ac:dyDescent="0.25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 x14ac:dyDescent="0.25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 x14ac:dyDescent="0.25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 x14ac:dyDescent="0.25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 x14ac:dyDescent="0.25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 x14ac:dyDescent="0.25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 x14ac:dyDescent="0.25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 x14ac:dyDescent="0.25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 x14ac:dyDescent="0.25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 x14ac:dyDescent="0.25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 x14ac:dyDescent="0.25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 x14ac:dyDescent="0.25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 x14ac:dyDescent="0.25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 x14ac:dyDescent="0.25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 x14ac:dyDescent="0.25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mergeCells count="1">
    <mergeCell ref="K3:M3"/>
  </mergeCells>
  <pageMargins left="0.15748031496062992" right="0.15748031496062992" top="0.70866141732283472" bottom="0.35433070866141736" header="0.31496062992125984" footer="0.31496062992125984"/>
  <pageSetup scale="47" fitToHeight="0" orientation="landscape" r:id="rId1"/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VIGENTE FET</vt:lpstr>
      <vt:lpstr>EJECUTADO FET</vt:lpstr>
      <vt:lpstr>EJEC NO IMPRIMIR</vt:lpstr>
      <vt:lpstr>'EJEC NO IMPRIMIR'!Área_de_impresión</vt:lpstr>
      <vt:lpstr>'EJECUTADO FET'!Área_de_impresión</vt:lpstr>
      <vt:lpstr>'VIGENTE FET'!Área_de_impresión</vt:lpstr>
      <vt:lpstr>'EJEC NO IMPRIMIR'!Títulos_a_imprimir</vt:lpstr>
      <vt:lpstr>'EJECUTADO FET'!Títulos_a_imprimir</vt:lpstr>
      <vt:lpstr>'VIGENTE FET'!Títulos_a_imprimir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MODIFICACIONES PRESUPUESTARIAS DGOP</dc:subject>
  <dc:creator>LILIAN</dc:creator>
  <cp:lastModifiedBy>Juan Jutronic Oyarzun (Dirplan)</cp:lastModifiedBy>
  <cp:lastPrinted>2021-03-28T22:11:56Z</cp:lastPrinted>
  <dcterms:created xsi:type="dcterms:W3CDTF">1998-06-30T14:14:38Z</dcterms:created>
  <dcterms:modified xsi:type="dcterms:W3CDTF">2021-03-28T22:12:03Z</dcterms:modified>
</cp:coreProperties>
</file>