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50" tabRatio="642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FET'!$A$1:$T$24</definedName>
    <definedName name="_xlnm.Print_Area" localSheetId="0">'VIGENTE FET'!$A$1:$T$24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FET'!$A:$C</definedName>
    <definedName name="_xlnm.Print_Titles" localSheetId="0">'VIGENTE FET'!$A:$C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<sst xmlns="http://schemas.openxmlformats.org/spreadsheetml/2006/main" count="253" uniqueCount="118">
  <si>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</si>
  <si>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</si>
  <si>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</si>
  <si>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</si>
  <si>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</si>
  <si>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</si>
  <si>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</si>
  <si>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</si>
  <si>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</si>
  <si>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</si>
  <si>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</si>
  <si>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</si>
  <si>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</si>
  <si>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</si>
  <si>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</si>
  <si>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</si>
  <si>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</si>
  <si>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</si>
  <si>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</si>
  <si>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</si>
  <si>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</si>
  <si>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</si>
  <si>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</si>
  <si>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</si>
  <si>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</si>
  <si>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</si>
  <si>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</si>
  <si>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</si>
  <si>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</si>
  <si>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</si>
  <si>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</si>
  <si>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</si>
  <si>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</si>
  <si>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</si>
  <si>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</si>
  <si>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</si>
  <si>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</si>
  <si>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</si>
  <si>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</si>
  <si>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</si>
  <si>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</si>
  <si>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</si>
  <si>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</si>
  <si>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</si>
  <si>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</si>
  <si>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</si>
  <si>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</si>
  <si>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</si>
  <si>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</si>
  <si>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</si>
  <si>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</si>
  <si>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</si>
  <si>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</si>
  <si>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</si>
  <si>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</si>
  <si>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</si>
  <si>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</si>
  <si>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</si>
  <si>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</si>
  <si>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</si>
  <si>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</si>
  <si>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</si>
  <si>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</si>
  <si>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</si>
  <si>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</si>
  <si>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</si>
  <si>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</si>
  <si>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</si>
  <si>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</si>
  <si>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</si>
  <si>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</si>
  <si>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</si>
  <si>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</si>
  <si>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</si>
  <si>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</si>
  <si>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</si>
  <si>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</si>
  <si>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</si>
  <si>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</si>
  <si>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</si>
  <si>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</si>
  <si>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</si>
  <si>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</si>
  <si>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</si>
  <si>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</si>
  <si>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</si>
  <si>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</si>
  <si>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</si>
  <si>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</si>
  <si>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</si>
  <si>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</si>
  <si>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</si>
  <si>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</si>
  <si>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</si>
  <si>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</si>
  <si>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</si>
  <si>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</si>
  <si>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</si>
  <si>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</si>
  <si>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</si>
  <si>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</si>
  <si>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</si>
  <si>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</si>
  <si>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</si>
  <si>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</si>
  <si>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</si>
  <si>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</si>
  <si>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</si>
  <si>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</si>
  <si>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</si>
  <si>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</si>
  <si>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</si>
  <si>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</si>
  <si>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</si>
  <si>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</si>
  <si>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</si>
  <si>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</si>
  <si>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AGOSTO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</si>
</sst>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5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1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7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7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41" fontId="4" fillId="0" borderId="0" xfId="65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164" fontId="7" fillId="0" borderId="0" xfId="0" applyFont="1" applyFill="1" applyAlignment="1">
      <alignment vertical="center"/>
    </xf>
    <xf numFmtId="37" fontId="8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Alignment="1">
      <alignment/>
    </xf>
    <xf numFmtId="164" fontId="8" fillId="0" borderId="0" xfId="0" applyFont="1" applyAlignment="1">
      <alignment/>
    </xf>
    <xf numFmtId="41" fontId="8" fillId="0" borderId="0" xfId="65" applyFont="1" applyFill="1" applyAlignment="1">
      <alignment/>
    </xf>
    <xf numFmtId="164" fontId="8" fillId="0" borderId="0" xfId="0" applyFont="1" applyFill="1" applyAlignment="1" applyProtection="1">
      <alignment horizontal="left"/>
      <protection/>
    </xf>
    <xf numFmtId="164" fontId="8" fillId="0" borderId="0" xfId="0" applyFont="1" applyFill="1" applyBorder="1" applyAlignment="1">
      <alignment/>
    </xf>
    <xf numFmtId="164" fontId="8" fillId="0" borderId="13" xfId="0" applyFont="1" applyFill="1" applyBorder="1" applyAlignment="1">
      <alignment horizontal="center"/>
    </xf>
    <xf numFmtId="164" fontId="8" fillId="0" borderId="13" xfId="0" applyFont="1" applyFill="1" applyBorder="1" applyAlignment="1">
      <alignment horizontal="center" wrapText="1"/>
    </xf>
    <xf numFmtId="164" fontId="9" fillId="0" borderId="13" xfId="0" applyFont="1" applyFill="1" applyBorder="1" applyAlignment="1">
      <alignment horizontal="center"/>
    </xf>
    <xf numFmtId="165" fontId="8" fillId="0" borderId="0" xfId="0" applyNumberFormat="1" applyFont="1" applyFill="1" applyAlignment="1" applyProtection="1">
      <alignment/>
      <protection/>
    </xf>
    <xf numFmtId="37" fontId="8" fillId="0" borderId="11" xfId="0" applyNumberFormat="1" applyFont="1" applyFill="1" applyBorder="1" applyAlignment="1" applyProtection="1" quotePrefix="1">
      <alignment horizontal="center"/>
      <protection/>
    </xf>
    <xf numFmtId="37" fontId="9" fillId="0" borderId="11" xfId="0" applyNumberFormat="1" applyFont="1" applyFill="1" applyBorder="1" applyAlignment="1" applyProtection="1">
      <alignment horizontal="center"/>
      <protection/>
    </xf>
    <xf numFmtId="37" fontId="9" fillId="0" borderId="21" xfId="0" applyNumberFormat="1" applyFont="1" applyFill="1" applyBorder="1" applyAlignment="1" applyProtection="1">
      <alignment horizontal="left" vertical="center"/>
      <protection/>
    </xf>
    <xf numFmtId="164" fontId="9" fillId="0" borderId="22" xfId="0" applyFont="1" applyFill="1" applyBorder="1" applyAlignment="1">
      <alignment vertical="center"/>
    </xf>
    <xf numFmtId="37" fontId="9" fillId="0" borderId="23" xfId="0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>
      <alignment vertical="center"/>
    </xf>
    <xf numFmtId="3" fontId="9" fillId="0" borderId="24" xfId="0" applyNumberFormat="1" applyFont="1" applyFill="1" applyBorder="1" applyAlignment="1" applyProtection="1">
      <alignment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37" fontId="8" fillId="0" borderId="23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8" fillId="0" borderId="14" xfId="0" applyNumberFormat="1" applyFont="1" applyFill="1" applyBorder="1" applyAlignment="1" applyProtection="1" quotePrefix="1">
      <alignment horizontal="center"/>
      <protection/>
    </xf>
    <xf numFmtId="37" fontId="8" fillId="0" borderId="10" xfId="0" applyNumberFormat="1" applyFont="1" applyFill="1" applyBorder="1" applyAlignment="1" applyProtection="1">
      <alignment horizontal="left"/>
      <protection/>
    </xf>
    <xf numFmtId="3" fontId="8" fillId="0" borderId="12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164" fontId="9" fillId="0" borderId="21" xfId="0" applyFont="1" applyFill="1" applyBorder="1" applyAlignment="1">
      <alignment vertical="center"/>
    </xf>
    <xf numFmtId="37" fontId="8" fillId="0" borderId="24" xfId="0" applyNumberFormat="1" applyFont="1" applyFill="1" applyBorder="1" applyAlignment="1" applyProtection="1">
      <alignment vertical="center"/>
      <protection/>
    </xf>
    <xf numFmtId="164" fontId="8" fillId="0" borderId="10" xfId="0" applyFont="1" applyFill="1" applyBorder="1" applyAlignment="1" applyProtection="1">
      <alignment horizontal="left"/>
      <protection/>
    </xf>
    <xf numFmtId="37" fontId="8" fillId="0" borderId="19" xfId="0" applyNumberFormat="1" applyFont="1" applyFill="1" applyBorder="1" applyAlignment="1" applyProtection="1" quotePrefix="1">
      <alignment horizontal="right"/>
      <protection/>
    </xf>
    <xf numFmtId="164" fontId="8" fillId="0" borderId="18" xfId="0" applyFont="1" applyFill="1" applyBorder="1" applyAlignment="1">
      <alignment/>
    </xf>
    <xf numFmtId="37" fontId="8" fillId="0" borderId="20" xfId="0" applyNumberFormat="1" applyFont="1" applyFill="1" applyBorder="1" applyAlignment="1" applyProtection="1">
      <alignment horizontal="left"/>
      <protection/>
    </xf>
    <xf numFmtId="3" fontId="8" fillId="0" borderId="13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 quotePrefix="1">
      <alignment horizontal="right"/>
      <protection/>
    </xf>
    <xf numFmtId="37" fontId="8" fillId="0" borderId="15" xfId="0" applyNumberFormat="1" applyFont="1" applyFill="1" applyBorder="1" applyAlignment="1" applyProtection="1" quotePrefix="1">
      <alignment horizontal="center"/>
      <protection/>
    </xf>
    <xf numFmtId="164" fontId="8" fillId="0" borderId="16" xfId="0" applyFont="1" applyFill="1" applyBorder="1" applyAlignment="1">
      <alignment/>
    </xf>
    <xf numFmtId="37" fontId="8" fillId="0" borderId="17" xfId="0" applyNumberFormat="1" applyFont="1" applyFill="1" applyBorder="1" applyAlignment="1" applyProtection="1">
      <alignment horizontal="left"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9" fontId="8" fillId="0" borderId="0" xfId="0" applyNumberFormat="1" applyFont="1" applyFill="1" applyAlignment="1" applyProtection="1">
      <alignment/>
      <protection/>
    </xf>
    <xf numFmtId="164" fontId="47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rmal 2" xfId="70"/>
    <cellStyle name="Normal 3" xfId="71"/>
    <cellStyle name="Notas" xfId="72"/>
    <cellStyle name="Notas 2" xfId="73"/>
    <cellStyle name="Notas 3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90"/>
  <sheetViews>
    <sheetView tabSelected="1" view="pageLayout" zoomScaleNormal="55" workbookViewId="0" topLeftCell="A1">
      <selection activeCell="E1" sqref="E1"/>
    </sheetView>
  </sheetViews>
  <sheetFormatPr defaultColWidth="9.625" defaultRowHeight="18" customHeight="1"/>
  <cols>
    <col min="1" max="1" width="7.25390625" style="15" customWidth="1"/>
    <col min="2" max="2" width="0.875" style="15" customWidth="1"/>
    <col min="3" max="3" width="45.375" style="15" customWidth="1"/>
    <col min="4" max="4" width="1.12109375" style="15" customWidth="1"/>
    <col min="5" max="5" width="13.50390625" style="15" customWidth="1"/>
    <col min="6" max="6" width="14.50390625" style="15" bestFit="1" customWidth="1"/>
    <col min="7" max="7" width="13.25390625" style="15" customWidth="1"/>
    <col min="8" max="8" width="14.50390625" style="15" customWidth="1"/>
    <col min="9" max="9" width="20.375" style="15" bestFit="1" customWidth="1"/>
    <col min="10" max="10" width="18.125" style="15" customWidth="1"/>
    <col min="11" max="12" width="18.50390625" style="15" bestFit="1" customWidth="1"/>
    <col min="13" max="13" width="15.875" style="15" customWidth="1"/>
    <col min="14" max="14" width="18.50390625" style="15" bestFit="1" customWidth="1"/>
    <col min="15" max="15" width="14.75390625" style="15" customWidth="1"/>
    <col min="16" max="16" width="16.375" style="15" customWidth="1"/>
    <col min="17" max="17" width="18.50390625" style="15" bestFit="1" customWidth="1"/>
    <col min="18" max="18" width="13.125" style="15" customWidth="1"/>
    <col min="19" max="19" width="15.25390625" style="15" customWidth="1"/>
    <col min="20" max="20" width="18.75390625" style="1" customWidth="1"/>
    <col min="21" max="21" width="2.50390625" style="1" customWidth="1"/>
    <col min="22" max="22" width="18.375" style="1" hidden="1" customWidth="1"/>
    <col min="23" max="23" width="19.125" style="15" hidden="1" customWidth="1"/>
    <col min="24" max="24" width="17.125" style="1" customWidth="1"/>
    <col min="25" max="25" width="9.625" style="1" customWidth="1"/>
    <col min="26" max="26" width="16.75390625" style="1" customWidth="1"/>
    <col min="27" max="30" width="9.625" style="1" customWidth="1"/>
    <col min="31" max="31" width="10.875" style="1" bestFit="1" customWidth="1"/>
    <col min="32" max="16384" width="9.625" style="1" customWidth="1"/>
  </cols>
  <sheetData>
    <row r="1" spans="1:33" s="15" customFormat="1" ht="22.5" customHeight="1">
      <c r="A1" s="58"/>
      <c r="B1" s="59"/>
      <c r="C1" s="59"/>
      <c r="D1" s="59"/>
      <c r="E1" s="61">
        <f>+E4-E8</f>
        <v>0</v>
      </c>
      <c r="F1" s="61">
        <f aca="true" t="shared" si="0" ref="F1:Q1">+F4-F8</f>
        <v>0</v>
      </c>
      <c r="G1" s="61">
        <f t="shared" si="0"/>
        <v>0</v>
      </c>
      <c r="H1" s="61">
        <f t="shared" si="0"/>
        <v>0</v>
      </c>
      <c r="I1" s="61">
        <f t="shared" si="0"/>
        <v>0</v>
      </c>
      <c r="J1" s="61">
        <f t="shared" si="0"/>
        <v>0</v>
      </c>
      <c r="K1" s="61">
        <f t="shared" si="0"/>
        <v>0</v>
      </c>
      <c r="L1" s="61">
        <f t="shared" si="0"/>
        <v>0</v>
      </c>
      <c r="M1" s="61">
        <f t="shared" si="0"/>
        <v>0</v>
      </c>
      <c r="N1" s="61">
        <f t="shared" si="0"/>
        <v>0</v>
      </c>
      <c r="O1" s="61">
        <f t="shared" si="0"/>
        <v>0</v>
      </c>
      <c r="P1" s="61">
        <f t="shared" si="0"/>
        <v>0</v>
      </c>
      <c r="Q1" s="61">
        <f t="shared" si="0"/>
        <v>0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s="15" customFormat="1" ht="22.5" customHeight="1">
      <c r="A2" s="62"/>
      <c r="B2" s="59"/>
      <c r="C2" s="59"/>
      <c r="D2" s="63"/>
      <c r="E2" s="64" t="s">
        <v>53</v>
      </c>
      <c r="F2" s="64" t="s">
        <v>54</v>
      </c>
      <c r="G2" s="64" t="s">
        <v>55</v>
      </c>
      <c r="H2" s="64" t="s">
        <v>65</v>
      </c>
      <c r="I2" s="64" t="s">
        <v>66</v>
      </c>
      <c r="J2" s="64" t="s">
        <v>56</v>
      </c>
      <c r="K2" s="64" t="s">
        <v>57</v>
      </c>
      <c r="L2" s="64" t="s">
        <v>58</v>
      </c>
      <c r="M2" s="64" t="s">
        <v>60</v>
      </c>
      <c r="N2" s="64" t="s">
        <v>80</v>
      </c>
      <c r="O2" s="64" t="s">
        <v>61</v>
      </c>
      <c r="P2" s="65" t="s">
        <v>103</v>
      </c>
      <c r="Q2" s="64" t="s">
        <v>62</v>
      </c>
      <c r="R2" s="64" t="s">
        <v>63</v>
      </c>
      <c r="S2" s="64" t="s">
        <v>49</v>
      </c>
      <c r="T2" s="66" t="s">
        <v>50</v>
      </c>
      <c r="U2" s="59"/>
      <c r="V2" s="59" t="s">
        <v>69</v>
      </c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s="15" customFormat="1" ht="22.5" customHeight="1">
      <c r="A3" s="67"/>
      <c r="B3" s="59"/>
      <c r="C3" s="59"/>
      <c r="D3" s="63"/>
      <c r="E3" s="68" t="s">
        <v>104</v>
      </c>
      <c r="F3" s="68" t="s">
        <v>105</v>
      </c>
      <c r="G3" s="68" t="s">
        <v>106</v>
      </c>
      <c r="H3" s="68" t="s">
        <v>107</v>
      </c>
      <c r="I3" s="68" t="s">
        <v>108</v>
      </c>
      <c r="J3" s="68" t="s">
        <v>109</v>
      </c>
      <c r="K3" s="68" t="s">
        <v>110</v>
      </c>
      <c r="L3" s="68" t="s">
        <v>111</v>
      </c>
      <c r="M3" s="68" t="s">
        <v>112</v>
      </c>
      <c r="N3" s="68" t="s">
        <v>113</v>
      </c>
      <c r="O3" s="68" t="s">
        <v>114</v>
      </c>
      <c r="P3" s="68" t="s">
        <v>115</v>
      </c>
      <c r="Q3" s="68" t="s">
        <v>116</v>
      </c>
      <c r="R3" s="68" t="s">
        <v>93</v>
      </c>
      <c r="S3" s="68" t="s">
        <v>94</v>
      </c>
      <c r="T3" s="69" t="s">
        <v>64</v>
      </c>
      <c r="U3" s="59"/>
      <c r="V3" s="59" t="s">
        <v>70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s="57" customFormat="1" ht="22.5" customHeight="1">
      <c r="A4" s="70" t="s">
        <v>0</v>
      </c>
      <c r="B4" s="71"/>
      <c r="C4" s="72" t="s">
        <v>1</v>
      </c>
      <c r="D4" s="73"/>
      <c r="E4" s="74">
        <f>+SUM(E6:E7)</f>
        <v>30961</v>
      </c>
      <c r="F4" s="74">
        <f aca="true" t="shared" si="1" ref="F4:S4">+SUM(F6:F7)</f>
        <v>211809</v>
      </c>
      <c r="G4" s="74">
        <f t="shared" si="1"/>
        <v>227682</v>
      </c>
      <c r="H4" s="74">
        <f t="shared" si="1"/>
        <v>5976062</v>
      </c>
      <c r="I4" s="74">
        <f t="shared" si="1"/>
        <v>101552847</v>
      </c>
      <c r="J4" s="74">
        <f t="shared" si="1"/>
        <v>482883827</v>
      </c>
      <c r="K4" s="74">
        <f t="shared" si="1"/>
        <v>10492318</v>
      </c>
      <c r="L4" s="74">
        <f t="shared" si="1"/>
        <v>46815131</v>
      </c>
      <c r="M4" s="74">
        <f t="shared" si="1"/>
        <v>186033</v>
      </c>
      <c r="N4" s="74">
        <f t="shared" si="1"/>
        <v>83915465</v>
      </c>
      <c r="O4" s="74">
        <f t="shared" si="1"/>
        <v>869642</v>
      </c>
      <c r="P4" s="74">
        <f t="shared" si="1"/>
        <v>25519337</v>
      </c>
      <c r="Q4" s="74">
        <f t="shared" si="1"/>
        <v>10120399</v>
      </c>
      <c r="R4" s="74">
        <f t="shared" si="1"/>
        <v>0</v>
      </c>
      <c r="S4" s="74">
        <f t="shared" si="1"/>
        <v>0</v>
      </c>
      <c r="T4" s="74">
        <f>SUM(T6,T7)</f>
        <v>768801513</v>
      </c>
      <c r="U4" s="75"/>
      <c r="V4" s="76" t="e">
        <f>SUM(#REF!,#REF!,#REF!,#REF!,#REF!,#REF!,#REF!,V5,V6,V7,#REF!)</f>
        <v>#REF!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s="17" customFormat="1" ht="22.5" customHeight="1">
      <c r="A5" s="78"/>
      <c r="B5" s="63"/>
      <c r="C5" s="79"/>
      <c r="D5" s="63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>
        <f>SUM(E5:S5)</f>
        <v>0</v>
      </c>
      <c r="U5" s="81"/>
      <c r="V5" s="82">
        <f aca="true" t="shared" si="2" ref="V5:V24">+T5-S5-R5</f>
        <v>0</v>
      </c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s="17" customFormat="1" ht="22.5" customHeight="1">
      <c r="A6" s="78" t="s">
        <v>73</v>
      </c>
      <c r="B6" s="63"/>
      <c r="C6" s="79" t="s">
        <v>51</v>
      </c>
      <c r="D6" s="63"/>
      <c r="E6" s="80">
        <v>30961</v>
      </c>
      <c r="F6" s="80">
        <v>211809</v>
      </c>
      <c r="G6" s="80">
        <v>227682</v>
      </c>
      <c r="H6" s="80">
        <v>5976062</v>
      </c>
      <c r="I6" s="80">
        <v>101552847</v>
      </c>
      <c r="J6" s="80">
        <v>482883827</v>
      </c>
      <c r="K6" s="80">
        <v>10492318</v>
      </c>
      <c r="L6" s="80">
        <v>46815131</v>
      </c>
      <c r="M6" s="80">
        <v>186033</v>
      </c>
      <c r="N6" s="80">
        <v>83915465</v>
      </c>
      <c r="O6" s="80">
        <v>869642</v>
      </c>
      <c r="P6" s="80">
        <v>25519337</v>
      </c>
      <c r="Q6" s="80">
        <v>10120399</v>
      </c>
      <c r="R6" s="80"/>
      <c r="S6" s="80"/>
      <c r="T6" s="80">
        <f>SUM(E6:S6)</f>
        <v>768801513</v>
      </c>
      <c r="U6" s="81"/>
      <c r="V6" s="82">
        <f t="shared" si="2"/>
        <v>768801513</v>
      </c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s="17" customFormat="1" ht="22.5" customHeight="1">
      <c r="A7" s="78"/>
      <c r="B7" s="63"/>
      <c r="C7" s="79"/>
      <c r="D7" s="63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>
        <f>SUM(E7:S7)</f>
        <v>0</v>
      </c>
      <c r="U7" s="81"/>
      <c r="V7" s="82">
        <f t="shared" si="2"/>
        <v>0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s="57" customFormat="1" ht="22.5" customHeight="1">
      <c r="A8" s="83"/>
      <c r="B8" s="71"/>
      <c r="C8" s="72" t="s">
        <v>6</v>
      </c>
      <c r="D8" s="73"/>
      <c r="E8" s="74">
        <f aca="true" t="shared" si="3" ref="E8:T8">SUM(E9,E10,E11,E20,E24)</f>
        <v>30961</v>
      </c>
      <c r="F8" s="74">
        <f t="shared" si="3"/>
        <v>211809</v>
      </c>
      <c r="G8" s="74">
        <f t="shared" si="3"/>
        <v>227682</v>
      </c>
      <c r="H8" s="74">
        <f t="shared" si="3"/>
        <v>5976062</v>
      </c>
      <c r="I8" s="74">
        <f t="shared" si="3"/>
        <v>101552847</v>
      </c>
      <c r="J8" s="74">
        <f t="shared" si="3"/>
        <v>482883827</v>
      </c>
      <c r="K8" s="74">
        <f t="shared" si="3"/>
        <v>10492318</v>
      </c>
      <c r="L8" s="74">
        <f t="shared" si="3"/>
        <v>46815131</v>
      </c>
      <c r="M8" s="74">
        <f t="shared" si="3"/>
        <v>186033</v>
      </c>
      <c r="N8" s="74">
        <f t="shared" si="3"/>
        <v>83915465</v>
      </c>
      <c r="O8" s="74">
        <f t="shared" si="3"/>
        <v>869642</v>
      </c>
      <c r="P8" s="74">
        <f t="shared" si="3"/>
        <v>25519337</v>
      </c>
      <c r="Q8" s="74">
        <f t="shared" si="3"/>
        <v>10120399</v>
      </c>
      <c r="R8" s="74">
        <f t="shared" si="3"/>
        <v>0</v>
      </c>
      <c r="S8" s="74">
        <f t="shared" si="3"/>
        <v>0</v>
      </c>
      <c r="T8" s="74">
        <f t="shared" si="3"/>
        <v>768801513</v>
      </c>
      <c r="U8" s="77"/>
      <c r="V8" s="84" t="e">
        <f>SUM(V9,V10,#REF!,#REF!,#REF!,#REF!,V11,V20:V20,#REF!,#REF!,#REF!,V24)</f>
        <v>#REF!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</row>
    <row r="9" spans="1:33" s="17" customFormat="1" ht="22.5" customHeight="1">
      <c r="A9" s="78" t="s">
        <v>7</v>
      </c>
      <c r="B9" s="63"/>
      <c r="C9" s="79" t="s">
        <v>8</v>
      </c>
      <c r="D9" s="63"/>
      <c r="E9" s="80">
        <v>25834</v>
      </c>
      <c r="F9" s="80">
        <v>181740</v>
      </c>
      <c r="G9" s="80">
        <v>192488</v>
      </c>
      <c r="H9" s="80">
        <v>182580</v>
      </c>
      <c r="I9" s="80">
        <v>1188070</v>
      </c>
      <c r="J9" s="80">
        <v>5608592</v>
      </c>
      <c r="K9" s="80">
        <v>463997</v>
      </c>
      <c r="L9" s="80">
        <v>463997</v>
      </c>
      <c r="M9" s="80">
        <v>157915</v>
      </c>
      <c r="N9" s="80"/>
      <c r="O9" s="80">
        <v>63742</v>
      </c>
      <c r="P9" s="80"/>
      <c r="Q9" s="80">
        <v>269525</v>
      </c>
      <c r="R9" s="80"/>
      <c r="S9" s="80"/>
      <c r="T9" s="80">
        <f>SUM(E9:S9)</f>
        <v>8798480</v>
      </c>
      <c r="U9" s="81"/>
      <c r="V9" s="82">
        <f t="shared" si="2"/>
        <v>8798480</v>
      </c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s="17" customFormat="1" ht="22.5" customHeight="1">
      <c r="A10" s="78" t="s">
        <v>9</v>
      </c>
      <c r="B10" s="63"/>
      <c r="C10" s="79" t="s">
        <v>10</v>
      </c>
      <c r="D10" s="63"/>
      <c r="E10" s="80">
        <v>3963</v>
      </c>
      <c r="F10" s="80">
        <v>27741</v>
      </c>
      <c r="G10" s="80">
        <v>31705</v>
      </c>
      <c r="H10" s="80"/>
      <c r="I10" s="80">
        <v>108325</v>
      </c>
      <c r="J10" s="80">
        <v>599761</v>
      </c>
      <c r="K10" s="80">
        <v>58126</v>
      </c>
      <c r="L10" s="80">
        <v>52842.00000000001</v>
      </c>
      <c r="M10" s="80">
        <v>21137</v>
      </c>
      <c r="N10" s="80"/>
      <c r="O10" s="80">
        <v>10568</v>
      </c>
      <c r="P10" s="80"/>
      <c r="Q10" s="80">
        <v>26421</v>
      </c>
      <c r="R10" s="80"/>
      <c r="S10" s="80"/>
      <c r="T10" s="80">
        <f>SUM(E10:S10)</f>
        <v>940589</v>
      </c>
      <c r="U10" s="81"/>
      <c r="V10" s="82">
        <f t="shared" si="2"/>
        <v>940589</v>
      </c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s="15" customFormat="1" ht="22.5" customHeight="1">
      <c r="A11" s="78" t="s">
        <v>76</v>
      </c>
      <c r="B11" s="63"/>
      <c r="C11" s="85" t="s">
        <v>68</v>
      </c>
      <c r="D11" s="63"/>
      <c r="E11" s="80">
        <f aca="true" t="shared" si="4" ref="E11:Q11">SUM(E12:E18)</f>
        <v>1164</v>
      </c>
      <c r="F11" s="80">
        <f t="shared" si="4"/>
        <v>2328</v>
      </c>
      <c r="G11" s="80">
        <f t="shared" si="4"/>
        <v>3489</v>
      </c>
      <c r="H11" s="80">
        <f t="shared" si="4"/>
        <v>17920</v>
      </c>
      <c r="I11" s="80">
        <f t="shared" si="4"/>
        <v>1050426</v>
      </c>
      <c r="J11" s="80">
        <f t="shared" si="4"/>
        <v>7962674</v>
      </c>
      <c r="K11" s="80">
        <f t="shared" si="4"/>
        <v>18618</v>
      </c>
      <c r="L11" s="80">
        <f>SUM(L12:L19)</f>
        <v>18618</v>
      </c>
      <c r="M11" s="80">
        <f t="shared" si="4"/>
        <v>6981</v>
      </c>
      <c r="N11" s="80">
        <f>SUM(N12:N18)</f>
        <v>0</v>
      </c>
      <c r="O11" s="80">
        <f t="shared" si="4"/>
        <v>795332</v>
      </c>
      <c r="P11" s="80">
        <f>SUM(P12:P18)</f>
        <v>0</v>
      </c>
      <c r="Q11" s="80">
        <f t="shared" si="4"/>
        <v>10472</v>
      </c>
      <c r="R11" s="80">
        <f>SUM(R12:R18)</f>
        <v>0</v>
      </c>
      <c r="S11" s="80">
        <f>SUM(S12:S18)</f>
        <v>0</v>
      </c>
      <c r="T11" s="80">
        <f>SUM(T12:T19)</f>
        <v>9888022</v>
      </c>
      <c r="U11" s="82"/>
      <c r="V11" s="82">
        <f t="shared" si="2"/>
        <v>9888022</v>
      </c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s="17" customFormat="1" ht="22.5" customHeight="1">
      <c r="A12" s="86" t="s">
        <v>20</v>
      </c>
      <c r="B12" s="87"/>
      <c r="C12" s="88" t="s">
        <v>38</v>
      </c>
      <c r="D12" s="63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>
        <f aca="true" t="shared" si="5" ref="T12:T19">SUM(E12:S12)</f>
        <v>0</v>
      </c>
      <c r="U12" s="81"/>
      <c r="V12" s="82">
        <f t="shared" si="2"/>
        <v>0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s="17" customFormat="1" ht="22.5" customHeight="1">
      <c r="A13" s="90" t="s">
        <v>39</v>
      </c>
      <c r="B13" s="63"/>
      <c r="C13" s="79" t="s">
        <v>98</v>
      </c>
      <c r="D13" s="6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>
        <f t="shared" si="5"/>
        <v>0</v>
      </c>
      <c r="U13" s="81"/>
      <c r="V13" s="82">
        <f t="shared" si="2"/>
        <v>0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s="17" customFormat="1" ht="22.5" customHeight="1">
      <c r="A14" s="90" t="s">
        <v>31</v>
      </c>
      <c r="B14" s="63"/>
      <c r="C14" s="79" t="s">
        <v>33</v>
      </c>
      <c r="D14" s="6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>
        <f t="shared" si="5"/>
        <v>0</v>
      </c>
      <c r="U14" s="81"/>
      <c r="V14" s="82">
        <f t="shared" si="2"/>
        <v>0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s="17" customFormat="1" ht="22.5" customHeight="1">
      <c r="A15" s="90" t="s">
        <v>32</v>
      </c>
      <c r="B15" s="63"/>
      <c r="C15" s="79" t="s">
        <v>34</v>
      </c>
      <c r="D15" s="63"/>
      <c r="E15" s="80">
        <v>448</v>
      </c>
      <c r="F15" s="80">
        <v>896</v>
      </c>
      <c r="G15" s="80">
        <v>2332</v>
      </c>
      <c r="H15" s="80"/>
      <c r="I15" s="80">
        <v>10748</v>
      </c>
      <c r="J15" s="80">
        <v>50160</v>
      </c>
      <c r="K15" s="80">
        <v>7166</v>
      </c>
      <c r="L15" s="80">
        <v>7166</v>
      </c>
      <c r="M15" s="80">
        <v>2686</v>
      </c>
      <c r="N15" s="80"/>
      <c r="O15" s="80">
        <v>1344</v>
      </c>
      <c r="P15" s="80"/>
      <c r="Q15" s="80">
        <v>4030</v>
      </c>
      <c r="R15" s="80"/>
      <c r="S15" s="80"/>
      <c r="T15" s="80">
        <f t="shared" si="5"/>
        <v>86976</v>
      </c>
      <c r="U15" s="81"/>
      <c r="V15" s="82">
        <f t="shared" si="2"/>
        <v>86976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1:33" s="17" customFormat="1" ht="22.5" customHeight="1">
      <c r="A16" s="90" t="s">
        <v>37</v>
      </c>
      <c r="B16" s="63"/>
      <c r="C16" s="79" t="s">
        <v>47</v>
      </c>
      <c r="D16" s="63"/>
      <c r="E16" s="80"/>
      <c r="F16" s="80"/>
      <c r="G16" s="80"/>
      <c r="H16" s="80"/>
      <c r="I16" s="80">
        <v>1022500</v>
      </c>
      <c r="J16" s="80">
        <v>7832350</v>
      </c>
      <c r="K16" s="80"/>
      <c r="L16" s="80"/>
      <c r="M16" s="80"/>
      <c r="N16" s="80"/>
      <c r="O16" s="80"/>
      <c r="P16" s="80"/>
      <c r="Q16" s="80"/>
      <c r="R16" s="80"/>
      <c r="S16" s="80"/>
      <c r="T16" s="80">
        <f t="shared" si="5"/>
        <v>8854850</v>
      </c>
      <c r="U16" s="81"/>
      <c r="V16" s="82">
        <f t="shared" si="2"/>
        <v>8854850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s="17" customFormat="1" ht="22.5" customHeight="1">
      <c r="A17" s="90" t="s">
        <v>21</v>
      </c>
      <c r="B17" s="63"/>
      <c r="C17" s="79" t="s">
        <v>36</v>
      </c>
      <c r="D17" s="63"/>
      <c r="E17" s="80">
        <v>716</v>
      </c>
      <c r="F17" s="80">
        <v>1432</v>
      </c>
      <c r="G17" s="80">
        <v>1157</v>
      </c>
      <c r="H17" s="80">
        <v>6960</v>
      </c>
      <c r="I17" s="80">
        <v>17178</v>
      </c>
      <c r="J17" s="80">
        <v>80164</v>
      </c>
      <c r="K17" s="80">
        <v>11452</v>
      </c>
      <c r="L17" s="80">
        <v>11452</v>
      </c>
      <c r="M17" s="80">
        <v>4295</v>
      </c>
      <c r="N17" s="80"/>
      <c r="O17" s="80">
        <v>793988</v>
      </c>
      <c r="P17" s="80"/>
      <c r="Q17" s="80">
        <v>6442</v>
      </c>
      <c r="R17" s="80"/>
      <c r="S17" s="80"/>
      <c r="T17" s="80">
        <f t="shared" si="5"/>
        <v>935236</v>
      </c>
      <c r="U17" s="81"/>
      <c r="V17" s="82">
        <f t="shared" si="2"/>
        <v>935236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s="17" customFormat="1" ht="22.5" customHeight="1">
      <c r="A18" s="90" t="s">
        <v>23</v>
      </c>
      <c r="B18" s="63"/>
      <c r="C18" s="79" t="s">
        <v>35</v>
      </c>
      <c r="D18" s="63"/>
      <c r="E18" s="80"/>
      <c r="F18" s="80"/>
      <c r="G18" s="80"/>
      <c r="H18" s="80">
        <v>10960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>
        <f t="shared" si="5"/>
        <v>10960</v>
      </c>
      <c r="U18" s="81"/>
      <c r="V18" s="82">
        <f t="shared" si="2"/>
        <v>10960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s="17" customFormat="1" ht="22.5" customHeight="1">
      <c r="A19" s="90" t="s">
        <v>96</v>
      </c>
      <c r="B19" s="63"/>
      <c r="C19" s="79" t="s">
        <v>97</v>
      </c>
      <c r="D19" s="6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>
        <f t="shared" si="5"/>
        <v>0</v>
      </c>
      <c r="U19" s="81"/>
      <c r="V19" s="82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ht="22.5" customHeight="1">
      <c r="A20" s="91" t="s">
        <v>77</v>
      </c>
      <c r="B20" s="92"/>
      <c r="C20" s="93" t="s">
        <v>15</v>
      </c>
      <c r="D20" s="63"/>
      <c r="E20" s="94">
        <f aca="true" t="shared" si="6" ref="E20:O20">SUM(E21,E22,E23)</f>
        <v>0</v>
      </c>
      <c r="F20" s="94">
        <f t="shared" si="6"/>
        <v>0</v>
      </c>
      <c r="G20" s="94">
        <f t="shared" si="6"/>
        <v>0</v>
      </c>
      <c r="H20" s="94">
        <f t="shared" si="6"/>
        <v>5775562</v>
      </c>
      <c r="I20" s="94">
        <f t="shared" si="6"/>
        <v>99206026</v>
      </c>
      <c r="J20" s="94">
        <f t="shared" si="6"/>
        <v>468712800</v>
      </c>
      <c r="K20" s="94">
        <f t="shared" si="6"/>
        <v>9951577</v>
      </c>
      <c r="L20" s="94">
        <f t="shared" si="6"/>
        <v>46279674</v>
      </c>
      <c r="M20" s="94">
        <f t="shared" si="6"/>
        <v>0</v>
      </c>
      <c r="N20" s="94">
        <f t="shared" si="6"/>
        <v>83915465</v>
      </c>
      <c r="O20" s="94">
        <f t="shared" si="6"/>
        <v>0</v>
      </c>
      <c r="P20" s="94">
        <f>SUM(P21,P22,P23)</f>
        <v>25519337</v>
      </c>
      <c r="Q20" s="94">
        <f>SUM(Q21,Q22,Q23)</f>
        <v>9813981</v>
      </c>
      <c r="R20" s="94">
        <f>SUM(R21,R22,R23)</f>
        <v>0</v>
      </c>
      <c r="S20" s="94">
        <f>SUM(S21,S22,S23)</f>
        <v>0</v>
      </c>
      <c r="T20" s="95">
        <f>SUM(T21,T22,T23)</f>
        <v>749174422</v>
      </c>
      <c r="U20" s="96"/>
      <c r="V20" s="82">
        <f t="shared" si="2"/>
        <v>749174422</v>
      </c>
      <c r="W20" s="82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s="17" customFormat="1" ht="22.5" customHeight="1">
      <c r="A21" s="90" t="s">
        <v>20</v>
      </c>
      <c r="B21" s="63"/>
      <c r="C21" s="79" t="s">
        <v>42</v>
      </c>
      <c r="D21" s="63"/>
      <c r="E21" s="80"/>
      <c r="F21" s="80"/>
      <c r="G21" s="80"/>
      <c r="H21" s="80"/>
      <c r="I21" s="80">
        <v>949632</v>
      </c>
      <c r="J21" s="80">
        <v>60125</v>
      </c>
      <c r="K21" s="80"/>
      <c r="L21" s="80">
        <v>987182</v>
      </c>
      <c r="M21" s="80"/>
      <c r="N21" s="80"/>
      <c r="O21" s="80"/>
      <c r="P21" s="80"/>
      <c r="Q21" s="80">
        <v>4934815</v>
      </c>
      <c r="R21" s="80"/>
      <c r="S21" s="80"/>
      <c r="T21" s="80">
        <f>SUM(E21:S21)</f>
        <v>6931754</v>
      </c>
      <c r="U21" s="81"/>
      <c r="V21" s="82">
        <f t="shared" si="2"/>
        <v>6931754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s="17" customFormat="1" ht="22.5" customHeight="1">
      <c r="A22" s="90" t="s">
        <v>39</v>
      </c>
      <c r="B22" s="63"/>
      <c r="C22" s="79" t="s">
        <v>43</v>
      </c>
      <c r="D22" s="63"/>
      <c r="E22" s="80"/>
      <c r="F22" s="80"/>
      <c r="G22" s="80"/>
      <c r="H22" s="80">
        <v>5775562</v>
      </c>
      <c r="I22" s="80">
        <v>98256394</v>
      </c>
      <c r="J22" s="80">
        <v>468652675</v>
      </c>
      <c r="K22" s="80">
        <v>9951577</v>
      </c>
      <c r="L22" s="80">
        <v>45292492</v>
      </c>
      <c r="M22" s="80"/>
      <c r="N22" s="80">
        <v>83915465</v>
      </c>
      <c r="O22" s="80"/>
      <c r="P22" s="80">
        <v>25519337</v>
      </c>
      <c r="Q22" s="80">
        <v>4879166</v>
      </c>
      <c r="R22" s="80"/>
      <c r="S22" s="80"/>
      <c r="T22" s="80">
        <f>SUM(E22:S22)</f>
        <v>742242668</v>
      </c>
      <c r="U22" s="81"/>
      <c r="V22" s="82">
        <f t="shared" si="2"/>
        <v>742242668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s="17" customFormat="1" ht="22.5" customHeight="1">
      <c r="A23" s="90" t="s">
        <v>31</v>
      </c>
      <c r="B23" s="63"/>
      <c r="C23" s="79" t="s">
        <v>101</v>
      </c>
      <c r="D23" s="63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>
        <f>SUM(E23:S23)</f>
        <v>0</v>
      </c>
      <c r="U23" s="81"/>
      <c r="V23" s="82">
        <f t="shared" si="2"/>
        <v>0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1:33" s="17" customFormat="1" ht="22.5" customHeight="1">
      <c r="A24" s="91"/>
      <c r="B24" s="92"/>
      <c r="C24" s="93"/>
      <c r="D24" s="6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>
        <f>SUM(E24:S24)</f>
        <v>0</v>
      </c>
      <c r="U24" s="81"/>
      <c r="V24" s="82">
        <f t="shared" si="2"/>
        <v>0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ht="25.5" customHeight="1">
      <c r="A25" s="59"/>
      <c r="B25" s="59"/>
      <c r="C25" s="59"/>
      <c r="D25" s="59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6"/>
      <c r="V25" s="96"/>
      <c r="W25" s="82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8" customHeight="1" hidden="1">
      <c r="A26" s="59"/>
      <c r="B26" s="59"/>
      <c r="C26" s="59"/>
      <c r="D26" s="5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f>+R4-R8</f>
        <v>0</v>
      </c>
      <c r="S26" s="97">
        <f>+S4-S8</f>
        <v>0</v>
      </c>
      <c r="T26" s="98">
        <f>+T4-T8</f>
        <v>0</v>
      </c>
      <c r="U26" s="98">
        <f>+U4-U8</f>
        <v>0</v>
      </c>
      <c r="V26" s="98" t="e">
        <f>+V4-V8</f>
        <v>#REF!</v>
      </c>
      <c r="W26" s="82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8" customHeight="1">
      <c r="A27" s="59"/>
      <c r="B27" s="59"/>
      <c r="C27" s="59"/>
      <c r="D27" s="59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8"/>
      <c r="U27" s="96"/>
      <c r="V27" s="96"/>
      <c r="W27" s="82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ht="18" customHeight="1">
      <c r="A28" s="59"/>
      <c r="B28" s="59"/>
      <c r="C28" s="59"/>
      <c r="D28" s="59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96"/>
      <c r="V28" s="96"/>
      <c r="W28" s="82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ht="18" customHeight="1">
      <c r="A29" s="59"/>
      <c r="B29" s="59"/>
      <c r="C29" s="59"/>
      <c r="D29" s="59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8"/>
      <c r="U29" s="96"/>
      <c r="V29" s="96"/>
      <c r="W29" s="82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ht="18" customHeight="1">
      <c r="A30" s="59"/>
      <c r="B30" s="59"/>
      <c r="C30" s="59"/>
      <c r="D30" s="59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/>
      <c r="U30" s="96"/>
      <c r="V30" s="96"/>
      <c r="W30" s="82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ht="18" customHeight="1">
      <c r="A31" s="59"/>
      <c r="B31" s="59"/>
      <c r="C31" s="59"/>
      <c r="D31" s="59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96"/>
      <c r="U31" s="96"/>
      <c r="V31" s="96"/>
      <c r="W31" s="82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ht="18" customHeight="1">
      <c r="A32" s="59"/>
      <c r="B32" s="59"/>
      <c r="C32" s="59"/>
      <c r="D32" s="5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96"/>
      <c r="U32" s="96"/>
      <c r="V32" s="96"/>
      <c r="W32" s="82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ht="18" customHeight="1">
      <c r="A33" s="59"/>
      <c r="B33" s="59"/>
      <c r="C33" s="59"/>
      <c r="D33" s="59"/>
      <c r="E33" s="82"/>
      <c r="F33" s="82"/>
      <c r="G33" s="82"/>
      <c r="H33" s="82"/>
      <c r="I33" s="82"/>
      <c r="J33" s="82"/>
      <c r="K33" s="99"/>
      <c r="L33" s="82"/>
      <c r="M33" s="82"/>
      <c r="N33" s="82"/>
      <c r="O33" s="82"/>
      <c r="P33" s="82"/>
      <c r="Q33" s="82"/>
      <c r="R33" s="82"/>
      <c r="S33" s="82"/>
      <c r="T33" s="96"/>
      <c r="U33" s="96"/>
      <c r="V33" s="96"/>
      <c r="W33" s="82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ht="18" customHeight="1">
      <c r="A34" s="59"/>
      <c r="B34" s="59"/>
      <c r="C34" s="59"/>
      <c r="D34" s="5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6"/>
      <c r="U34" s="96"/>
      <c r="V34" s="96"/>
      <c r="W34" s="82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spans="1:33" ht="18" customHeight="1">
      <c r="A35" s="59"/>
      <c r="B35" s="59"/>
      <c r="C35" s="59"/>
      <c r="D35" s="59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6"/>
      <c r="U35" s="96"/>
      <c r="V35" s="96"/>
      <c r="W35" s="82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3" ht="18" customHeight="1">
      <c r="A36" s="59"/>
      <c r="B36" s="59"/>
      <c r="C36" s="59"/>
      <c r="D36" s="59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96"/>
      <c r="U36" s="96"/>
      <c r="V36" s="96"/>
      <c r="W36" s="82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8" customHeight="1">
      <c r="A37" s="59"/>
      <c r="B37" s="59"/>
      <c r="C37" s="59"/>
      <c r="D37" s="59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96"/>
      <c r="U37" s="96"/>
      <c r="V37" s="96"/>
      <c r="W37" s="82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ht="18" customHeight="1">
      <c r="A38" s="59"/>
      <c r="B38" s="59"/>
      <c r="C38" s="59"/>
      <c r="D38" s="59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96"/>
      <c r="U38" s="96"/>
      <c r="V38" s="96"/>
      <c r="W38" s="82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33" ht="18" customHeight="1">
      <c r="A39" s="59"/>
      <c r="B39" s="59"/>
      <c r="C39" s="59"/>
      <c r="D39" s="59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6"/>
      <c r="U39" s="96"/>
      <c r="V39" s="96"/>
      <c r="W39" s="82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33" ht="18" customHeight="1">
      <c r="A40" s="59"/>
      <c r="B40" s="59"/>
      <c r="C40" s="59"/>
      <c r="D40" s="59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96"/>
      <c r="U40" s="96"/>
      <c r="V40" s="96"/>
      <c r="W40" s="82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ht="18" customHeight="1">
      <c r="A41" s="59"/>
      <c r="B41" s="59"/>
      <c r="C41" s="59"/>
      <c r="D41" s="59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6"/>
      <c r="U41" s="96"/>
      <c r="V41" s="96"/>
      <c r="W41" s="82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ht="18" customHeight="1">
      <c r="A42" s="59"/>
      <c r="B42" s="59"/>
      <c r="C42" s="59"/>
      <c r="D42" s="59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96"/>
      <c r="U42" s="96"/>
      <c r="V42" s="96"/>
      <c r="W42" s="82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8" customHeight="1">
      <c r="A43" s="59"/>
      <c r="B43" s="59"/>
      <c r="C43" s="59"/>
      <c r="D43" s="59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6"/>
      <c r="U43" s="96"/>
      <c r="V43" s="96"/>
      <c r="W43" s="82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8" customHeight="1">
      <c r="A44" s="59"/>
      <c r="B44" s="59"/>
      <c r="C44" s="59"/>
      <c r="D44" s="59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96"/>
      <c r="U44" s="96"/>
      <c r="V44" s="96"/>
      <c r="W44" s="82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ht="18" customHeight="1">
      <c r="A45" s="59"/>
      <c r="B45" s="59"/>
      <c r="C45" s="59"/>
      <c r="D45" s="59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96"/>
      <c r="U45" s="96"/>
      <c r="V45" s="96"/>
      <c r="W45" s="82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ht="18" customHeight="1">
      <c r="A46" s="59"/>
      <c r="B46" s="59"/>
      <c r="C46" s="59"/>
      <c r="D46" s="59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96"/>
      <c r="U46" s="96"/>
      <c r="V46" s="96"/>
      <c r="W46" s="82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ht="18" customHeight="1">
      <c r="A47" s="59"/>
      <c r="B47" s="59"/>
      <c r="C47" s="59"/>
      <c r="D47" s="59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96"/>
      <c r="U47" s="96"/>
      <c r="V47" s="96"/>
      <c r="W47" s="82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ht="18" customHeight="1">
      <c r="A48" s="59"/>
      <c r="B48" s="59"/>
      <c r="C48" s="59"/>
      <c r="D48" s="59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96"/>
      <c r="U48" s="96"/>
      <c r="V48" s="96"/>
      <c r="W48" s="82"/>
      <c r="X48" s="96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ht="18" customHeight="1">
      <c r="A49" s="59"/>
      <c r="B49" s="59"/>
      <c r="C49" s="59"/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96"/>
      <c r="U49" s="96"/>
      <c r="V49" s="96"/>
      <c r="W49" s="82"/>
      <c r="X49" s="96"/>
      <c r="Y49" s="96"/>
      <c r="Z49" s="96"/>
      <c r="AA49" s="96"/>
      <c r="AB49" s="96"/>
      <c r="AC49" s="96"/>
      <c r="AD49" s="96"/>
      <c r="AE49" s="96"/>
      <c r="AF49" s="96"/>
      <c r="AG49" s="96"/>
    </row>
    <row r="50" spans="1:33" ht="18" customHeight="1">
      <c r="A50" s="59"/>
      <c r="B50" s="59"/>
      <c r="C50" s="59"/>
      <c r="D50" s="59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96"/>
      <c r="U50" s="96"/>
      <c r="V50" s="96"/>
      <c r="W50" s="82"/>
      <c r="X50" s="96"/>
      <c r="Y50" s="96"/>
      <c r="Z50" s="96"/>
      <c r="AA50" s="96"/>
      <c r="AB50" s="96"/>
      <c r="AC50" s="96"/>
      <c r="AD50" s="96"/>
      <c r="AE50" s="96"/>
      <c r="AF50" s="96"/>
      <c r="AG50" s="96"/>
    </row>
    <row r="51" spans="1:33" ht="18" customHeight="1">
      <c r="A51" s="59"/>
      <c r="B51" s="59"/>
      <c r="C51" s="59"/>
      <c r="D51" s="59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96"/>
      <c r="U51" s="96"/>
      <c r="V51" s="96"/>
      <c r="W51" s="82"/>
      <c r="X51" s="96"/>
      <c r="Y51" s="96"/>
      <c r="Z51" s="96"/>
      <c r="AA51" s="96"/>
      <c r="AB51" s="96"/>
      <c r="AC51" s="96"/>
      <c r="AD51" s="96"/>
      <c r="AE51" s="96"/>
      <c r="AF51" s="96"/>
      <c r="AG51" s="96"/>
    </row>
    <row r="52" spans="1:33" ht="18" customHeight="1">
      <c r="A52" s="59"/>
      <c r="B52" s="59"/>
      <c r="C52" s="59"/>
      <c r="D52" s="59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96"/>
      <c r="U52" s="96"/>
      <c r="V52" s="96"/>
      <c r="W52" s="82"/>
      <c r="X52" s="96"/>
      <c r="Y52" s="96"/>
      <c r="Z52" s="96"/>
      <c r="AA52" s="96"/>
      <c r="AB52" s="96"/>
      <c r="AC52" s="96"/>
      <c r="AD52" s="96"/>
      <c r="AE52" s="96"/>
      <c r="AF52" s="96"/>
      <c r="AG52" s="96"/>
    </row>
    <row r="53" spans="1:33" ht="18" customHeight="1">
      <c r="A53" s="59"/>
      <c r="B53" s="59"/>
      <c r="C53" s="59"/>
      <c r="D53" s="59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96"/>
      <c r="U53" s="96"/>
      <c r="V53" s="96"/>
      <c r="W53" s="82"/>
      <c r="X53" s="96"/>
      <c r="Y53" s="96"/>
      <c r="Z53" s="96"/>
      <c r="AA53" s="96"/>
      <c r="AB53" s="96"/>
      <c r="AC53" s="96"/>
      <c r="AD53" s="96"/>
      <c r="AE53" s="96"/>
      <c r="AF53" s="96"/>
      <c r="AG53" s="96"/>
    </row>
    <row r="54" spans="1:33" ht="18" customHeight="1">
      <c r="A54" s="59"/>
      <c r="B54" s="59"/>
      <c r="C54" s="59"/>
      <c r="D54" s="59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96"/>
      <c r="U54" s="96"/>
      <c r="V54" s="96"/>
      <c r="W54" s="82"/>
      <c r="X54" s="96"/>
      <c r="Y54" s="96"/>
      <c r="Z54" s="96"/>
      <c r="AA54" s="96"/>
      <c r="AB54" s="96"/>
      <c r="AC54" s="96"/>
      <c r="AD54" s="96"/>
      <c r="AE54" s="96"/>
      <c r="AF54" s="96"/>
      <c r="AG54" s="96"/>
    </row>
    <row r="55" spans="1:33" ht="18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96"/>
      <c r="V55" s="96"/>
      <c r="W55" s="82"/>
      <c r="X55" s="96"/>
      <c r="Y55" s="96"/>
      <c r="Z55" s="96"/>
      <c r="AA55" s="96"/>
      <c r="AB55" s="96"/>
      <c r="AC55" s="96"/>
      <c r="AD55" s="96"/>
      <c r="AE55" s="96"/>
      <c r="AF55" s="96"/>
      <c r="AG55" s="96"/>
    </row>
    <row r="56" spans="1:33" ht="18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0"/>
      <c r="U56" s="96"/>
      <c r="V56" s="96"/>
      <c r="W56" s="82"/>
      <c r="X56" s="96"/>
      <c r="Y56" s="96"/>
      <c r="Z56" s="96"/>
      <c r="AA56" s="96"/>
      <c r="AB56" s="96"/>
      <c r="AC56" s="96"/>
      <c r="AD56" s="96"/>
      <c r="AE56" s="96"/>
      <c r="AF56" s="96"/>
      <c r="AG56" s="96"/>
    </row>
    <row r="57" spans="1:33" ht="18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0"/>
      <c r="U57" s="96"/>
      <c r="V57" s="96"/>
      <c r="W57" s="82"/>
      <c r="X57" s="96"/>
      <c r="Y57" s="96"/>
      <c r="Z57" s="96"/>
      <c r="AA57" s="96"/>
      <c r="AB57" s="96"/>
      <c r="AC57" s="96"/>
      <c r="AD57" s="96"/>
      <c r="AE57" s="96"/>
      <c r="AF57" s="96"/>
      <c r="AG57" s="96"/>
    </row>
    <row r="58" spans="1:33" ht="18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60"/>
      <c r="U58" s="96"/>
      <c r="V58" s="96"/>
      <c r="W58" s="82"/>
      <c r="X58" s="96"/>
      <c r="Y58" s="96"/>
      <c r="Z58" s="96"/>
      <c r="AA58" s="96"/>
      <c r="AB58" s="96"/>
      <c r="AC58" s="96"/>
      <c r="AD58" s="96"/>
      <c r="AE58" s="96"/>
      <c r="AF58" s="96"/>
      <c r="AG58" s="96"/>
    </row>
    <row r="59" spans="1:33" ht="18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  <c r="U59" s="96"/>
      <c r="V59" s="96"/>
      <c r="W59" s="82"/>
      <c r="X59" s="96"/>
      <c r="Y59" s="96"/>
      <c r="Z59" s="96"/>
      <c r="AA59" s="96"/>
      <c r="AB59" s="96"/>
      <c r="AC59" s="96"/>
      <c r="AD59" s="96"/>
      <c r="AE59" s="96"/>
      <c r="AF59" s="96"/>
      <c r="AG59" s="96"/>
    </row>
    <row r="60" spans="1:33" ht="18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/>
      <c r="U60" s="96"/>
      <c r="V60" s="96"/>
      <c r="W60" s="82"/>
      <c r="X60" s="96"/>
      <c r="Y60" s="96"/>
      <c r="Z60" s="96"/>
      <c r="AA60" s="96"/>
      <c r="AB60" s="96"/>
      <c r="AC60" s="96"/>
      <c r="AD60" s="96"/>
      <c r="AE60" s="96"/>
      <c r="AF60" s="96"/>
      <c r="AG60" s="96"/>
    </row>
    <row r="61" spans="1:33" ht="18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0"/>
      <c r="U61" s="96"/>
      <c r="V61" s="96"/>
      <c r="W61" s="82"/>
      <c r="X61" s="96"/>
      <c r="Y61" s="96"/>
      <c r="Z61" s="96"/>
      <c r="AA61" s="96"/>
      <c r="AB61" s="96"/>
      <c r="AC61" s="96"/>
      <c r="AD61" s="96"/>
      <c r="AE61" s="96"/>
      <c r="AF61" s="96"/>
      <c r="AG61" s="96"/>
    </row>
    <row r="62" spans="1:33" ht="18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60"/>
      <c r="U62" s="96"/>
      <c r="V62" s="96"/>
      <c r="W62" s="82"/>
      <c r="X62" s="96"/>
      <c r="Y62" s="96"/>
      <c r="Z62" s="96"/>
      <c r="AA62" s="96"/>
      <c r="AB62" s="96"/>
      <c r="AC62" s="96"/>
      <c r="AD62" s="96"/>
      <c r="AE62" s="96"/>
      <c r="AF62" s="96"/>
      <c r="AG62" s="96"/>
    </row>
    <row r="63" spans="1:33" ht="18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60"/>
      <c r="U63" s="96"/>
      <c r="V63" s="96"/>
      <c r="W63" s="82"/>
      <c r="X63" s="96"/>
      <c r="Y63" s="96"/>
      <c r="Z63" s="96"/>
      <c r="AA63" s="96"/>
      <c r="AB63" s="96"/>
      <c r="AC63" s="96"/>
      <c r="AD63" s="96"/>
      <c r="AE63" s="96"/>
      <c r="AF63" s="96"/>
      <c r="AG63" s="96"/>
    </row>
    <row r="64" spans="1:33" ht="18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  <c r="U64" s="96"/>
      <c r="V64" s="96"/>
      <c r="W64" s="82"/>
      <c r="X64" s="96"/>
      <c r="Y64" s="96"/>
      <c r="Z64" s="96"/>
      <c r="AA64" s="96"/>
      <c r="AB64" s="96"/>
      <c r="AC64" s="96"/>
      <c r="AD64" s="96"/>
      <c r="AE64" s="96"/>
      <c r="AF64" s="96"/>
      <c r="AG64" s="96"/>
    </row>
    <row r="65" spans="1:33" ht="18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0"/>
      <c r="U65" s="96"/>
      <c r="V65" s="96"/>
      <c r="W65" s="82"/>
      <c r="X65" s="96"/>
      <c r="Y65" s="96"/>
      <c r="Z65" s="96"/>
      <c r="AA65" s="96"/>
      <c r="AB65" s="96"/>
      <c r="AC65" s="96"/>
      <c r="AD65" s="96"/>
      <c r="AE65" s="96"/>
      <c r="AF65" s="96"/>
      <c r="AG65" s="96"/>
    </row>
    <row r="66" spans="1:33" ht="18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96"/>
      <c r="V66" s="96"/>
      <c r="W66" s="82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1:33" ht="18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0"/>
      <c r="U67" s="96"/>
      <c r="V67" s="96"/>
      <c r="W67" s="82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1:33" ht="18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/>
      <c r="U68" s="96"/>
      <c r="V68" s="96"/>
      <c r="W68" s="82"/>
      <c r="X68" s="96"/>
      <c r="Y68" s="96"/>
      <c r="Z68" s="96"/>
      <c r="AA68" s="96"/>
      <c r="AB68" s="96"/>
      <c r="AC68" s="96"/>
      <c r="AD68" s="96"/>
      <c r="AE68" s="96"/>
      <c r="AF68" s="96"/>
      <c r="AG68" s="96"/>
    </row>
    <row r="69" spans="1:33" ht="18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  <c r="U69" s="96"/>
      <c r="V69" s="96"/>
      <c r="W69" s="82"/>
      <c r="X69" s="96"/>
      <c r="Y69" s="96"/>
      <c r="Z69" s="96"/>
      <c r="AA69" s="96"/>
      <c r="AB69" s="96"/>
      <c r="AC69" s="96"/>
      <c r="AD69" s="96"/>
      <c r="AE69" s="96"/>
      <c r="AF69" s="96"/>
      <c r="AG69" s="96"/>
    </row>
    <row r="70" spans="1:33" ht="18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  <c r="U70" s="96"/>
      <c r="V70" s="96"/>
      <c r="W70" s="82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  <row r="71" spans="1:33" ht="18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0"/>
      <c r="U71" s="96"/>
      <c r="V71" s="96"/>
      <c r="W71" s="82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1:33" ht="18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/>
      <c r="U72" s="96"/>
      <c r="V72" s="96"/>
      <c r="W72" s="82"/>
      <c r="X72" s="96"/>
      <c r="Y72" s="96"/>
      <c r="Z72" s="96"/>
      <c r="AA72" s="96"/>
      <c r="AB72" s="96"/>
      <c r="AC72" s="96"/>
      <c r="AD72" s="96"/>
      <c r="AE72" s="96"/>
      <c r="AF72" s="96"/>
      <c r="AG72" s="96"/>
    </row>
    <row r="73" spans="1:33" ht="18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96"/>
      <c r="V73" s="96"/>
      <c r="W73" s="82"/>
      <c r="X73" s="96"/>
      <c r="Y73" s="96"/>
      <c r="Z73" s="96"/>
      <c r="AA73" s="96"/>
      <c r="AB73" s="96"/>
      <c r="AC73" s="96"/>
      <c r="AD73" s="96"/>
      <c r="AE73" s="96"/>
      <c r="AF73" s="96"/>
      <c r="AG73" s="96"/>
    </row>
    <row r="74" spans="1:33" ht="18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0"/>
      <c r="U74" s="96"/>
      <c r="V74" s="96"/>
      <c r="W74" s="82"/>
      <c r="X74" s="96"/>
      <c r="Y74" s="96"/>
      <c r="Z74" s="96"/>
      <c r="AA74" s="96"/>
      <c r="AB74" s="96"/>
      <c r="AC74" s="96"/>
      <c r="AD74" s="96"/>
      <c r="AE74" s="96"/>
      <c r="AF74" s="96"/>
      <c r="AG74" s="96"/>
    </row>
    <row r="75" spans="1:33" ht="18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60"/>
      <c r="U75" s="96"/>
      <c r="V75" s="96"/>
      <c r="W75" s="82"/>
      <c r="X75" s="96"/>
      <c r="Y75" s="96"/>
      <c r="Z75" s="96"/>
      <c r="AA75" s="96"/>
      <c r="AB75" s="96"/>
      <c r="AC75" s="96"/>
      <c r="AD75" s="96"/>
      <c r="AE75" s="96"/>
      <c r="AF75" s="96"/>
      <c r="AG75" s="96"/>
    </row>
    <row r="76" spans="1:33" ht="18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0"/>
      <c r="U76" s="96"/>
      <c r="V76" s="96"/>
      <c r="W76" s="82"/>
      <c r="X76" s="96"/>
      <c r="Y76" s="96"/>
      <c r="Z76" s="96"/>
      <c r="AA76" s="96"/>
      <c r="AB76" s="96"/>
      <c r="AC76" s="96"/>
      <c r="AD76" s="96"/>
      <c r="AE76" s="96"/>
      <c r="AF76" s="96"/>
      <c r="AG76" s="96"/>
    </row>
    <row r="77" spans="1:33" ht="18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0"/>
      <c r="U77" s="96"/>
      <c r="V77" s="96"/>
      <c r="W77" s="82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1:33" ht="18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0"/>
      <c r="U78" s="96"/>
      <c r="V78" s="96"/>
      <c r="W78" s="82"/>
      <c r="X78" s="96"/>
      <c r="Y78" s="96"/>
      <c r="Z78" s="96"/>
      <c r="AA78" s="96"/>
      <c r="AB78" s="96"/>
      <c r="AC78" s="96"/>
      <c r="AD78" s="96"/>
      <c r="AE78" s="96"/>
      <c r="AF78" s="96"/>
      <c r="AG78" s="96"/>
    </row>
    <row r="79" spans="1:33" ht="18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60"/>
      <c r="U79" s="96"/>
      <c r="V79" s="96"/>
      <c r="W79" s="82"/>
      <c r="X79" s="96"/>
      <c r="Y79" s="96"/>
      <c r="Z79" s="96"/>
      <c r="AA79" s="96"/>
      <c r="AB79" s="96"/>
      <c r="AC79" s="96"/>
      <c r="AD79" s="96"/>
      <c r="AE79" s="96"/>
      <c r="AF79" s="96"/>
      <c r="AG79" s="96"/>
    </row>
    <row r="80" spans="1:33" ht="18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0"/>
      <c r="U80" s="96"/>
      <c r="V80" s="96"/>
      <c r="W80" s="82"/>
      <c r="X80" s="96"/>
      <c r="Y80" s="96"/>
      <c r="Z80" s="96"/>
      <c r="AA80" s="96"/>
      <c r="AB80" s="96"/>
      <c r="AC80" s="96"/>
      <c r="AD80" s="96"/>
      <c r="AE80" s="96"/>
      <c r="AF80" s="96"/>
      <c r="AG80" s="96"/>
    </row>
    <row r="81" spans="1:33" ht="18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0"/>
      <c r="U81" s="96"/>
      <c r="V81" s="96"/>
      <c r="W81" s="82"/>
      <c r="X81" s="96"/>
      <c r="Y81" s="96"/>
      <c r="Z81" s="96"/>
      <c r="AA81" s="96"/>
      <c r="AB81" s="96"/>
      <c r="AC81" s="96"/>
      <c r="AD81" s="96"/>
      <c r="AE81" s="96"/>
      <c r="AF81" s="96"/>
      <c r="AG81" s="96"/>
    </row>
    <row r="82" spans="1:33" ht="18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60"/>
      <c r="U82" s="96"/>
      <c r="V82" s="96"/>
      <c r="W82" s="82"/>
      <c r="X82" s="96"/>
      <c r="Y82" s="96"/>
      <c r="Z82" s="96"/>
      <c r="AA82" s="96"/>
      <c r="AB82" s="96"/>
      <c r="AC82" s="96"/>
      <c r="AD82" s="96"/>
      <c r="AE82" s="96"/>
      <c r="AF82" s="96"/>
      <c r="AG82" s="96"/>
    </row>
    <row r="83" spans="1:33" ht="18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60"/>
      <c r="U83" s="96"/>
      <c r="V83" s="96"/>
      <c r="W83" s="82"/>
      <c r="X83" s="96"/>
      <c r="Y83" s="96"/>
      <c r="Z83" s="96"/>
      <c r="AA83" s="96"/>
      <c r="AB83" s="96"/>
      <c r="AC83" s="96"/>
      <c r="AD83" s="96"/>
      <c r="AE83" s="96"/>
      <c r="AF83" s="96"/>
      <c r="AG83" s="96"/>
    </row>
    <row r="84" spans="1:33" ht="18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0"/>
      <c r="U84" s="96"/>
      <c r="V84" s="96"/>
      <c r="W84" s="82"/>
      <c r="X84" s="96"/>
      <c r="Y84" s="96"/>
      <c r="Z84" s="96"/>
      <c r="AA84" s="96"/>
      <c r="AB84" s="96"/>
      <c r="AC84" s="96"/>
      <c r="AD84" s="96"/>
      <c r="AE84" s="96"/>
      <c r="AF84" s="96"/>
      <c r="AG84" s="96"/>
    </row>
    <row r="85" spans="1:33" ht="18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0"/>
      <c r="U85" s="96"/>
      <c r="V85" s="96"/>
      <c r="W85" s="82"/>
      <c r="X85" s="96"/>
      <c r="Y85" s="96"/>
      <c r="Z85" s="96"/>
      <c r="AA85" s="96"/>
      <c r="AB85" s="96"/>
      <c r="AC85" s="96"/>
      <c r="AD85" s="96"/>
      <c r="AE85" s="96"/>
      <c r="AF85" s="96"/>
      <c r="AG85" s="96"/>
    </row>
    <row r="86" spans="1:33" ht="18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60"/>
      <c r="U86" s="96"/>
      <c r="V86" s="96"/>
      <c r="W86" s="82"/>
      <c r="X86" s="96"/>
      <c r="Y86" s="96"/>
      <c r="Z86" s="96"/>
      <c r="AA86" s="96"/>
      <c r="AB86" s="96"/>
      <c r="AC86" s="96"/>
      <c r="AD86" s="96"/>
      <c r="AE86" s="96"/>
      <c r="AF86" s="96"/>
      <c r="AG86" s="96"/>
    </row>
    <row r="87" spans="1:33" ht="18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60"/>
      <c r="V87" s="60"/>
      <c r="W87" s="59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1:33" ht="18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60"/>
      <c r="V88" s="60"/>
      <c r="W88" s="59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89" spans="1:33" ht="18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0"/>
      <c r="U89" s="60"/>
      <c r="V89" s="60"/>
      <c r="W89" s="59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1:33" ht="18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/>
      <c r="U90" s="60"/>
      <c r="V90" s="60"/>
      <c r="W90" s="59"/>
      <c r="X90" s="60"/>
      <c r="Y90" s="60"/>
      <c r="Z90" s="60"/>
      <c r="AA90" s="60"/>
      <c r="AB90" s="60"/>
      <c r="AC90" s="60"/>
      <c r="AD90" s="60"/>
      <c r="AE90" s="60"/>
      <c r="AF90" s="60"/>
      <c r="AG90" s="60"/>
    </row>
  </sheetData>
  <sheetProtection/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35" r:id="rId2"/>
  <headerFooter>
    <oddHeader>&amp;L&amp;G&amp;C&amp;"Verdana,Negrita"
PRESUPUESTO VIGENTE MOP 2021 AL MES DE AGOSTO (FONDOS FET)
(Miles de $ 2021)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91"/>
  <sheetViews>
    <sheetView view="pageLayout" zoomScaleNormal="60" workbookViewId="0" topLeftCell="A1">
      <selection activeCell="M1" sqref="M1"/>
    </sheetView>
  </sheetViews>
  <sheetFormatPr defaultColWidth="9.625" defaultRowHeight="18" customHeight="1"/>
  <cols>
    <col min="1" max="1" width="7.25390625" style="15" customWidth="1"/>
    <col min="2" max="2" width="0.875" style="15" customWidth="1"/>
    <col min="3" max="3" width="37.25390625" style="15" customWidth="1"/>
    <col min="4" max="4" width="3.625" style="15" customWidth="1"/>
    <col min="5" max="5" width="13.50390625" style="15" customWidth="1"/>
    <col min="6" max="7" width="13.25390625" style="15" customWidth="1"/>
    <col min="8" max="8" width="14.50390625" style="15" customWidth="1"/>
    <col min="9" max="9" width="16.00390625" style="15" customWidth="1"/>
    <col min="10" max="10" width="18.125" style="15" customWidth="1"/>
    <col min="11" max="11" width="15.00390625" style="15" customWidth="1"/>
    <col min="12" max="12" width="14.625" style="15" customWidth="1"/>
    <col min="13" max="13" width="15.875" style="15" customWidth="1"/>
    <col min="14" max="14" width="16.375" style="15" customWidth="1"/>
    <col min="15" max="15" width="14.75390625" style="15" customWidth="1"/>
    <col min="16" max="16" width="16.375" style="15" customWidth="1"/>
    <col min="17" max="17" width="15.00390625" style="15" customWidth="1"/>
    <col min="18" max="18" width="13.125" style="15" customWidth="1"/>
    <col min="19" max="19" width="15.25390625" style="15" customWidth="1"/>
    <col min="20" max="20" width="18.75390625" style="1" customWidth="1"/>
    <col min="21" max="21" width="2.50390625" style="1" customWidth="1"/>
    <col min="22" max="22" width="18.375" style="1" hidden="1" customWidth="1"/>
    <col min="23" max="23" width="19.125" style="15" hidden="1" customWidth="1"/>
    <col min="24" max="24" width="17.125" style="1" customWidth="1"/>
    <col min="25" max="25" width="9.625" style="1" customWidth="1"/>
    <col min="26" max="26" width="16.75390625" style="1" customWidth="1"/>
    <col min="27" max="30" width="9.625" style="1" customWidth="1"/>
    <col min="31" max="31" width="10.875" style="1" bestFit="1" customWidth="1"/>
    <col min="32" max="16384" width="9.625" style="1" customWidth="1"/>
  </cols>
  <sheetData>
    <row r="1" spans="1:33" s="15" customFormat="1" ht="22.5" customHeight="1">
      <c r="A1" s="62"/>
      <c r="B1" s="59"/>
      <c r="C1" s="59"/>
      <c r="D1" s="63"/>
      <c r="E1" s="64" t="s">
        <v>53</v>
      </c>
      <c r="F1" s="64" t="s">
        <v>54</v>
      </c>
      <c r="G1" s="64" t="s">
        <v>55</v>
      </c>
      <c r="H1" s="64" t="s">
        <v>65</v>
      </c>
      <c r="I1" s="64" t="s">
        <v>66</v>
      </c>
      <c r="J1" s="64" t="s">
        <v>56</v>
      </c>
      <c r="K1" s="64" t="s">
        <v>57</v>
      </c>
      <c r="L1" s="64" t="s">
        <v>58</v>
      </c>
      <c r="M1" s="64" t="s">
        <v>60</v>
      </c>
      <c r="N1" s="64" t="s">
        <v>80</v>
      </c>
      <c r="O1" s="64" t="s">
        <v>61</v>
      </c>
      <c r="P1" s="65" t="s">
        <v>103</v>
      </c>
      <c r="Q1" s="64" t="s">
        <v>62</v>
      </c>
      <c r="R1" s="64" t="s">
        <v>63</v>
      </c>
      <c r="S1" s="64" t="s">
        <v>49</v>
      </c>
      <c r="T1" s="66" t="s">
        <v>50</v>
      </c>
      <c r="U1" s="59"/>
      <c r="V1" s="59" t="s">
        <v>69</v>
      </c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s="15" customFormat="1" ht="22.5" customHeight="1">
      <c r="A2" s="67"/>
      <c r="B2" s="59"/>
      <c r="C2" s="59"/>
      <c r="D2" s="63"/>
      <c r="E2" s="68" t="s">
        <v>104</v>
      </c>
      <c r="F2" s="68" t="s">
        <v>105</v>
      </c>
      <c r="G2" s="68" t="s">
        <v>106</v>
      </c>
      <c r="H2" s="68" t="s">
        <v>107</v>
      </c>
      <c r="I2" s="68" t="s">
        <v>108</v>
      </c>
      <c r="J2" s="68" t="s">
        <v>109</v>
      </c>
      <c r="K2" s="68" t="s">
        <v>110</v>
      </c>
      <c r="L2" s="68" t="s">
        <v>111</v>
      </c>
      <c r="M2" s="68" t="s">
        <v>112</v>
      </c>
      <c r="N2" s="68" t="s">
        <v>113</v>
      </c>
      <c r="O2" s="68" t="s">
        <v>114</v>
      </c>
      <c r="P2" s="68" t="s">
        <v>115</v>
      </c>
      <c r="Q2" s="68" t="s">
        <v>116</v>
      </c>
      <c r="R2" s="68" t="s">
        <v>93</v>
      </c>
      <c r="S2" s="68" t="s">
        <v>94</v>
      </c>
      <c r="T2" s="69" t="s">
        <v>64</v>
      </c>
      <c r="U2" s="59"/>
      <c r="V2" s="59" t="s">
        <v>70</v>
      </c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s="22" customFormat="1" ht="22.5" customHeight="1">
      <c r="A3" s="70" t="s">
        <v>0</v>
      </c>
      <c r="B3" s="71"/>
      <c r="C3" s="72" t="s">
        <v>1</v>
      </c>
      <c r="D3" s="73"/>
      <c r="E3" s="74">
        <f aca="true" t="shared" si="0" ref="E3:T3">+SUM(E5:E7)</f>
        <v>3954</v>
      </c>
      <c r="F3" s="74">
        <f t="shared" si="0"/>
        <v>75692</v>
      </c>
      <c r="G3" s="74">
        <f t="shared" si="0"/>
        <v>57158</v>
      </c>
      <c r="H3" s="74">
        <f t="shared" si="0"/>
        <v>773708</v>
      </c>
      <c r="I3" s="74">
        <f t="shared" si="0"/>
        <v>32898757.305</v>
      </c>
      <c r="J3" s="74">
        <f t="shared" si="0"/>
        <v>90055416.256</v>
      </c>
      <c r="K3" s="74">
        <f t="shared" si="0"/>
        <v>4075333</v>
      </c>
      <c r="L3" s="74">
        <f t="shared" si="0"/>
        <v>8929246.75</v>
      </c>
      <c r="M3" s="74">
        <f t="shared" si="0"/>
        <v>15939</v>
      </c>
      <c r="N3" s="74">
        <f t="shared" si="0"/>
        <v>19370201.391</v>
      </c>
      <c r="O3" s="74">
        <f t="shared" si="0"/>
        <v>18293</v>
      </c>
      <c r="P3" s="74">
        <f t="shared" si="0"/>
        <v>0</v>
      </c>
      <c r="Q3" s="74">
        <f t="shared" si="0"/>
        <v>1840268.191</v>
      </c>
      <c r="R3" s="74">
        <f t="shared" si="0"/>
        <v>0</v>
      </c>
      <c r="S3" s="74">
        <f t="shared" si="0"/>
        <v>0</v>
      </c>
      <c r="T3" s="74">
        <f t="shared" si="0"/>
        <v>158113966.893</v>
      </c>
      <c r="U3" s="75"/>
      <c r="V3" s="76" t="e">
        <f>SUM(#REF!,#REF!,#REF!,#REF!,#REF!,#REF!,#REF!,V4,V6,V7,#REF!)</f>
        <v>#REF!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17" customFormat="1" ht="22.5" customHeight="1">
      <c r="A4" s="78"/>
      <c r="B4" s="63"/>
      <c r="C4" s="79"/>
      <c r="D4" s="6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>
        <f>SUM(E4:S4)</f>
        <v>0</v>
      </c>
      <c r="U4" s="81"/>
      <c r="V4" s="82">
        <f aca="true" t="shared" si="1" ref="V4:V24">+T4-S4-R4</f>
        <v>0</v>
      </c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s="17" customFormat="1" ht="22.5" customHeight="1">
      <c r="A5" s="78" t="s">
        <v>25</v>
      </c>
      <c r="B5" s="63"/>
      <c r="C5" s="79" t="s">
        <v>26</v>
      </c>
      <c r="D5" s="63"/>
      <c r="E5" s="80"/>
      <c r="F5" s="80"/>
      <c r="G5" s="80"/>
      <c r="H5" s="80"/>
      <c r="I5" s="80">
        <v>94205.305</v>
      </c>
      <c r="J5" s="80">
        <v>85976.25600000001</v>
      </c>
      <c r="K5" s="80"/>
      <c r="L5" s="80">
        <v>5661.75</v>
      </c>
      <c r="M5" s="80"/>
      <c r="N5" s="80">
        <v>2303.391</v>
      </c>
      <c r="O5" s="80"/>
      <c r="P5" s="80"/>
      <c r="Q5" s="80">
        <v>1718.191</v>
      </c>
      <c r="R5" s="80"/>
      <c r="S5" s="80"/>
      <c r="T5" s="80">
        <f>SUM(E5:S5)</f>
        <v>189864.89299999998</v>
      </c>
      <c r="U5" s="81"/>
      <c r="V5" s="82">
        <f>+T5-S5-R5</f>
        <v>189864.89299999998</v>
      </c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s="17" customFormat="1" ht="22.5" customHeight="1">
      <c r="A6" s="78" t="s">
        <v>73</v>
      </c>
      <c r="B6" s="63"/>
      <c r="C6" s="79" t="s">
        <v>51</v>
      </c>
      <c r="D6" s="63"/>
      <c r="E6" s="80">
        <v>3954</v>
      </c>
      <c r="F6" s="80">
        <v>75692</v>
      </c>
      <c r="G6" s="80">
        <v>57158</v>
      </c>
      <c r="H6" s="80">
        <v>773708</v>
      </c>
      <c r="I6" s="80">
        <v>32804552</v>
      </c>
      <c r="J6" s="80">
        <v>89969440</v>
      </c>
      <c r="K6" s="80">
        <v>4075333</v>
      </c>
      <c r="L6" s="80">
        <v>8923585</v>
      </c>
      <c r="M6" s="80">
        <v>15939</v>
      </c>
      <c r="N6" s="80">
        <v>19367898</v>
      </c>
      <c r="O6" s="80">
        <v>18293</v>
      </c>
      <c r="P6" s="80">
        <v>0</v>
      </c>
      <c r="Q6" s="80">
        <v>1838550</v>
      </c>
      <c r="R6" s="80"/>
      <c r="S6" s="80"/>
      <c r="T6" s="80">
        <f>SUM(E6:S6)</f>
        <v>157924102</v>
      </c>
      <c r="U6" s="81"/>
      <c r="V6" s="82">
        <f t="shared" si="1"/>
        <v>157924102</v>
      </c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s="17" customFormat="1" ht="22.5" customHeight="1">
      <c r="A7" s="78"/>
      <c r="B7" s="63"/>
      <c r="C7" s="79"/>
      <c r="D7" s="63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>
        <f>SUM(E7:S7)</f>
        <v>0</v>
      </c>
      <c r="U7" s="81"/>
      <c r="V7" s="82">
        <f t="shared" si="1"/>
        <v>0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s="22" customFormat="1" ht="22.5" customHeight="1">
      <c r="A8" s="83"/>
      <c r="B8" s="71"/>
      <c r="C8" s="72" t="s">
        <v>6</v>
      </c>
      <c r="D8" s="73"/>
      <c r="E8" s="74">
        <f aca="true" t="shared" si="2" ref="E8:T8">SUM(E9,E10,E11,E20,E24)</f>
        <v>3463.733</v>
      </c>
      <c r="F8" s="74">
        <f t="shared" si="2"/>
        <v>44760.503</v>
      </c>
      <c r="G8" s="74">
        <f t="shared" si="2"/>
        <v>57395.456000000006</v>
      </c>
      <c r="H8" s="74">
        <f t="shared" si="2"/>
        <v>661150.826</v>
      </c>
      <c r="I8" s="74">
        <f t="shared" si="2"/>
        <v>35507386.78700001</v>
      </c>
      <c r="J8" s="74">
        <f t="shared" si="2"/>
        <v>93405044.05299993</v>
      </c>
      <c r="K8" s="74">
        <f t="shared" si="2"/>
        <v>4157609.8800000004</v>
      </c>
      <c r="L8" s="74">
        <f t="shared" si="2"/>
        <v>10024524.283000002</v>
      </c>
      <c r="M8" s="74">
        <f t="shared" si="2"/>
        <v>22309.301</v>
      </c>
      <c r="N8" s="74">
        <f t="shared" si="2"/>
        <v>19806884.813000012</v>
      </c>
      <c r="O8" s="74">
        <f t="shared" si="2"/>
        <v>71331.70300000001</v>
      </c>
      <c r="P8" s="74">
        <f t="shared" si="2"/>
        <v>0</v>
      </c>
      <c r="Q8" s="74">
        <f t="shared" si="2"/>
        <v>1812098.0509999995</v>
      </c>
      <c r="R8" s="74">
        <f t="shared" si="2"/>
        <v>0</v>
      </c>
      <c r="S8" s="74">
        <f t="shared" si="2"/>
        <v>0</v>
      </c>
      <c r="T8" s="74">
        <f t="shared" si="2"/>
        <v>165573959.38899994</v>
      </c>
      <c r="U8" s="77"/>
      <c r="V8" s="84" t="e">
        <f>SUM(V9,V10,#REF!,#REF!,#REF!,#REF!,V11,V20:V20,#REF!,#REF!,#REF!,V24)</f>
        <v>#REF!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</row>
    <row r="9" spans="1:33" s="17" customFormat="1" ht="22.5" customHeight="1">
      <c r="A9" s="78" t="s">
        <v>7</v>
      </c>
      <c r="B9" s="63"/>
      <c r="C9" s="79" t="s">
        <v>8</v>
      </c>
      <c r="D9" s="63"/>
      <c r="E9" s="80">
        <v>0</v>
      </c>
      <c r="F9" s="80">
        <v>44560</v>
      </c>
      <c r="G9" s="80">
        <v>35432.427</v>
      </c>
      <c r="H9" s="80">
        <v>51799.006</v>
      </c>
      <c r="I9" s="80">
        <v>120850.284</v>
      </c>
      <c r="J9" s="80">
        <v>905251.2069999999</v>
      </c>
      <c r="K9" s="80">
        <v>104196.206</v>
      </c>
      <c r="L9" s="80">
        <v>179975.335</v>
      </c>
      <c r="M9" s="80">
        <v>11923.552</v>
      </c>
      <c r="N9" s="80"/>
      <c r="O9" s="80">
        <v>22493.333</v>
      </c>
      <c r="P9" s="80"/>
      <c r="Q9" s="80">
        <v>53986.593</v>
      </c>
      <c r="R9" s="80"/>
      <c r="S9" s="80"/>
      <c r="T9" s="80">
        <f>SUM(E9:S9)</f>
        <v>1530467.943</v>
      </c>
      <c r="U9" s="81"/>
      <c r="V9" s="82">
        <f t="shared" si="1"/>
        <v>1530467.943</v>
      </c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s="17" customFormat="1" ht="22.5" customHeight="1">
      <c r="A10" s="78" t="s">
        <v>9</v>
      </c>
      <c r="B10" s="63"/>
      <c r="C10" s="79" t="s">
        <v>10</v>
      </c>
      <c r="D10" s="63"/>
      <c r="E10" s="80">
        <v>3463.733</v>
      </c>
      <c r="F10" s="80">
        <v>0</v>
      </c>
      <c r="G10" s="80">
        <v>19631.031000000003</v>
      </c>
      <c r="H10" s="80"/>
      <c r="I10" s="80">
        <v>16966.018</v>
      </c>
      <c r="J10" s="80">
        <v>206834.65</v>
      </c>
      <c r="K10" s="80">
        <v>4841.652</v>
      </c>
      <c r="L10" s="80">
        <v>19265.553999999993</v>
      </c>
      <c r="M10" s="80">
        <v>7820.1089999999995</v>
      </c>
      <c r="N10" s="80"/>
      <c r="O10" s="80">
        <v>0</v>
      </c>
      <c r="P10" s="80"/>
      <c r="Q10" s="80">
        <v>20619.913</v>
      </c>
      <c r="R10" s="80"/>
      <c r="S10" s="80"/>
      <c r="T10" s="80">
        <f>SUM(E10:S10)</f>
        <v>299442.66</v>
      </c>
      <c r="U10" s="81"/>
      <c r="V10" s="82">
        <f t="shared" si="1"/>
        <v>299442.66</v>
      </c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s="15" customFormat="1" ht="22.5" customHeight="1">
      <c r="A11" s="78" t="s">
        <v>76</v>
      </c>
      <c r="B11" s="63"/>
      <c r="C11" s="85" t="s">
        <v>68</v>
      </c>
      <c r="D11" s="63"/>
      <c r="E11" s="80">
        <f aca="true" t="shared" si="3" ref="E11:Q11">SUM(E12:E18)</f>
        <v>0</v>
      </c>
      <c r="F11" s="80">
        <f t="shared" si="3"/>
        <v>200.503</v>
      </c>
      <c r="G11" s="80">
        <f t="shared" si="3"/>
        <v>2331.998</v>
      </c>
      <c r="H11" s="80">
        <f t="shared" si="3"/>
        <v>0</v>
      </c>
      <c r="I11" s="80">
        <f t="shared" si="3"/>
        <v>23800</v>
      </c>
      <c r="J11" s="80">
        <f t="shared" si="3"/>
        <v>541920.8520000001</v>
      </c>
      <c r="K11" s="80">
        <f t="shared" si="3"/>
        <v>3550.572</v>
      </c>
      <c r="L11" s="80">
        <f>SUM(L12:L19)</f>
        <v>3037.9360000000006</v>
      </c>
      <c r="M11" s="80">
        <f t="shared" si="3"/>
        <v>2565.64</v>
      </c>
      <c r="N11" s="80">
        <f>SUM(N12:N18)</f>
        <v>0</v>
      </c>
      <c r="O11" s="80">
        <f t="shared" si="3"/>
        <v>48838.37</v>
      </c>
      <c r="P11" s="80">
        <f>SUM(P12:P18)</f>
        <v>0</v>
      </c>
      <c r="Q11" s="80">
        <f t="shared" si="3"/>
        <v>0</v>
      </c>
      <c r="R11" s="80">
        <f>SUM(R12:R18)</f>
        <v>0</v>
      </c>
      <c r="S11" s="80">
        <f>SUM(S12:S18)</f>
        <v>0</v>
      </c>
      <c r="T11" s="80">
        <f>SUM(T12:T19)</f>
        <v>626245.8710000002</v>
      </c>
      <c r="U11" s="82"/>
      <c r="V11" s="82">
        <f t="shared" si="1"/>
        <v>626245.8710000002</v>
      </c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s="17" customFormat="1" ht="22.5" customHeight="1">
      <c r="A12" s="86" t="s">
        <v>20</v>
      </c>
      <c r="B12" s="87"/>
      <c r="C12" s="88" t="s">
        <v>38</v>
      </c>
      <c r="D12" s="63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>
        <f aca="true" t="shared" si="4" ref="T12:T19">SUM(E12:S12)</f>
        <v>0</v>
      </c>
      <c r="U12" s="81"/>
      <c r="V12" s="82">
        <f t="shared" si="1"/>
        <v>0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s="17" customFormat="1" ht="22.5" customHeight="1">
      <c r="A13" s="90" t="s">
        <v>39</v>
      </c>
      <c r="B13" s="63"/>
      <c r="C13" s="79" t="s">
        <v>98</v>
      </c>
      <c r="D13" s="6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>
        <f t="shared" si="4"/>
        <v>0</v>
      </c>
      <c r="U13" s="81"/>
      <c r="V13" s="82">
        <f t="shared" si="1"/>
        <v>0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s="17" customFormat="1" ht="22.5" customHeight="1">
      <c r="A14" s="90" t="s">
        <v>31</v>
      </c>
      <c r="B14" s="63"/>
      <c r="C14" s="79" t="s">
        <v>33</v>
      </c>
      <c r="D14" s="6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>
        <f t="shared" si="4"/>
        <v>0</v>
      </c>
      <c r="U14" s="81"/>
      <c r="V14" s="82">
        <f t="shared" si="1"/>
        <v>0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s="17" customFormat="1" ht="22.5" customHeight="1">
      <c r="A15" s="90" t="s">
        <v>32</v>
      </c>
      <c r="B15" s="63"/>
      <c r="C15" s="79" t="s">
        <v>34</v>
      </c>
      <c r="D15" s="63"/>
      <c r="E15" s="80">
        <v>0</v>
      </c>
      <c r="F15" s="80">
        <v>200.503</v>
      </c>
      <c r="G15" s="80">
        <v>2331.998</v>
      </c>
      <c r="H15" s="80"/>
      <c r="I15" s="80">
        <v>0</v>
      </c>
      <c r="J15" s="80">
        <v>3024.732</v>
      </c>
      <c r="K15" s="80">
        <v>3550.572</v>
      </c>
      <c r="L15" s="80">
        <v>3037.9360000000006</v>
      </c>
      <c r="M15" s="80">
        <v>2565.64</v>
      </c>
      <c r="N15" s="80"/>
      <c r="O15" s="80">
        <v>0</v>
      </c>
      <c r="P15" s="80"/>
      <c r="Q15" s="80">
        <v>0</v>
      </c>
      <c r="R15" s="80"/>
      <c r="S15" s="80"/>
      <c r="T15" s="80">
        <f t="shared" si="4"/>
        <v>14711.381000000001</v>
      </c>
      <c r="U15" s="81"/>
      <c r="V15" s="82">
        <f t="shared" si="1"/>
        <v>14711.381000000001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1:33" s="17" customFormat="1" ht="22.5" customHeight="1">
      <c r="A16" s="90" t="s">
        <v>37</v>
      </c>
      <c r="B16" s="63"/>
      <c r="C16" s="79" t="s">
        <v>47</v>
      </c>
      <c r="D16" s="63"/>
      <c r="E16" s="80"/>
      <c r="F16" s="80"/>
      <c r="G16" s="80"/>
      <c r="H16" s="80"/>
      <c r="I16" s="80">
        <v>23800</v>
      </c>
      <c r="J16" s="80">
        <v>538896.1200000001</v>
      </c>
      <c r="K16" s="80"/>
      <c r="L16" s="80"/>
      <c r="M16" s="80"/>
      <c r="N16" s="80"/>
      <c r="O16" s="80"/>
      <c r="P16" s="80"/>
      <c r="Q16" s="80"/>
      <c r="R16" s="80"/>
      <c r="S16" s="80"/>
      <c r="T16" s="80">
        <f t="shared" si="4"/>
        <v>562696.1200000001</v>
      </c>
      <c r="U16" s="81"/>
      <c r="V16" s="82">
        <f t="shared" si="1"/>
        <v>562696.1200000001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s="17" customFormat="1" ht="22.5" customHeight="1">
      <c r="A17" s="90" t="s">
        <v>21</v>
      </c>
      <c r="B17" s="63"/>
      <c r="C17" s="79" t="s">
        <v>36</v>
      </c>
      <c r="D17" s="63"/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/>
      <c r="O17" s="80">
        <v>48838.37</v>
      </c>
      <c r="P17" s="80"/>
      <c r="Q17" s="80">
        <v>0</v>
      </c>
      <c r="R17" s="80"/>
      <c r="S17" s="80"/>
      <c r="T17" s="80">
        <f t="shared" si="4"/>
        <v>48838.37</v>
      </c>
      <c r="U17" s="81"/>
      <c r="V17" s="82">
        <f t="shared" si="1"/>
        <v>48838.37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s="17" customFormat="1" ht="22.5" customHeight="1">
      <c r="A18" s="90" t="s">
        <v>23</v>
      </c>
      <c r="B18" s="63"/>
      <c r="C18" s="79" t="s">
        <v>35</v>
      </c>
      <c r="D18" s="63"/>
      <c r="E18" s="80"/>
      <c r="F18" s="80"/>
      <c r="G18" s="80"/>
      <c r="H18" s="80">
        <v>0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>
        <f t="shared" si="4"/>
        <v>0</v>
      </c>
      <c r="U18" s="81"/>
      <c r="V18" s="82">
        <f t="shared" si="1"/>
        <v>0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s="17" customFormat="1" ht="22.5" customHeight="1">
      <c r="A19" s="90" t="s">
        <v>96</v>
      </c>
      <c r="B19" s="63"/>
      <c r="C19" s="79" t="s">
        <v>97</v>
      </c>
      <c r="D19" s="6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>
        <f t="shared" si="4"/>
        <v>0</v>
      </c>
      <c r="U19" s="81"/>
      <c r="V19" s="82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ht="22.5" customHeight="1">
      <c r="A20" s="91" t="s">
        <v>77</v>
      </c>
      <c r="B20" s="92"/>
      <c r="C20" s="93" t="s">
        <v>15</v>
      </c>
      <c r="D20" s="63"/>
      <c r="E20" s="94">
        <f aca="true" t="shared" si="5" ref="E20:O20">SUM(E21,E22,E23)</f>
        <v>0</v>
      </c>
      <c r="F20" s="94">
        <f t="shared" si="5"/>
        <v>0</v>
      </c>
      <c r="G20" s="94">
        <f t="shared" si="5"/>
        <v>0</v>
      </c>
      <c r="H20" s="94">
        <f t="shared" si="5"/>
        <v>609351.82</v>
      </c>
      <c r="I20" s="94">
        <f t="shared" si="5"/>
        <v>35345770.48500001</v>
      </c>
      <c r="J20" s="94">
        <f t="shared" si="5"/>
        <v>91751037.34399992</v>
      </c>
      <c r="K20" s="94">
        <f t="shared" si="5"/>
        <v>4045021.45</v>
      </c>
      <c r="L20" s="94">
        <f t="shared" si="5"/>
        <v>9822245.458000002</v>
      </c>
      <c r="M20" s="94">
        <f t="shared" si="5"/>
        <v>0</v>
      </c>
      <c r="N20" s="94">
        <f t="shared" si="5"/>
        <v>19806884.813000012</v>
      </c>
      <c r="O20" s="94">
        <f t="shared" si="5"/>
        <v>0</v>
      </c>
      <c r="P20" s="94">
        <f>SUM(P21,P22,P23)</f>
        <v>0</v>
      </c>
      <c r="Q20" s="94">
        <f>SUM(Q21,Q22,Q23)</f>
        <v>1737491.5449999995</v>
      </c>
      <c r="R20" s="94">
        <f>SUM(R21,R22,R23)</f>
        <v>0</v>
      </c>
      <c r="S20" s="94">
        <f>SUM(S21,S22,S23)</f>
        <v>0</v>
      </c>
      <c r="T20" s="95">
        <f>SUM(T21,T22,T23)</f>
        <v>163117802.91499993</v>
      </c>
      <c r="U20" s="96"/>
      <c r="V20" s="82">
        <f t="shared" si="1"/>
        <v>163117802.91499993</v>
      </c>
      <c r="W20" s="82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s="17" customFormat="1" ht="22.5" customHeight="1">
      <c r="A21" s="90" t="s">
        <v>20</v>
      </c>
      <c r="B21" s="63"/>
      <c r="C21" s="79" t="s">
        <v>42</v>
      </c>
      <c r="D21" s="63"/>
      <c r="E21" s="80"/>
      <c r="F21" s="80"/>
      <c r="G21" s="80"/>
      <c r="H21" s="80"/>
      <c r="I21" s="80">
        <v>495.849</v>
      </c>
      <c r="J21" s="80">
        <v>117.352</v>
      </c>
      <c r="K21" s="80"/>
      <c r="L21" s="80">
        <v>194291.804</v>
      </c>
      <c r="M21" s="80"/>
      <c r="N21" s="80"/>
      <c r="O21" s="80"/>
      <c r="P21" s="80"/>
      <c r="Q21" s="80">
        <v>223747.218</v>
      </c>
      <c r="R21" s="80"/>
      <c r="S21" s="80"/>
      <c r="T21" s="80">
        <f>SUM(E21:S21)</f>
        <v>418652.223</v>
      </c>
      <c r="U21" s="81"/>
      <c r="V21" s="82">
        <f t="shared" si="1"/>
        <v>418652.223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s="17" customFormat="1" ht="22.5" customHeight="1">
      <c r="A22" s="90" t="s">
        <v>39</v>
      </c>
      <c r="B22" s="63"/>
      <c r="C22" s="79" t="s">
        <v>43</v>
      </c>
      <c r="D22" s="63"/>
      <c r="E22" s="80"/>
      <c r="F22" s="80"/>
      <c r="G22" s="80"/>
      <c r="H22" s="80">
        <v>609351.82</v>
      </c>
      <c r="I22" s="80">
        <v>35345274.63600001</v>
      </c>
      <c r="J22" s="80">
        <v>91750919.99199992</v>
      </c>
      <c r="K22" s="80">
        <v>4045021.45</v>
      </c>
      <c r="L22" s="80">
        <v>9627953.654000003</v>
      </c>
      <c r="M22" s="80"/>
      <c r="N22" s="80">
        <v>19806884.813000012</v>
      </c>
      <c r="O22" s="80"/>
      <c r="P22" s="80">
        <v>0</v>
      </c>
      <c r="Q22" s="80">
        <v>1513744.3269999996</v>
      </c>
      <c r="R22" s="80"/>
      <c r="S22" s="80"/>
      <c r="T22" s="80">
        <f>SUM(E22:S22)</f>
        <v>162699150.69199994</v>
      </c>
      <c r="U22" s="81"/>
      <c r="V22" s="82">
        <f t="shared" si="1"/>
        <v>162699150.69199994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s="17" customFormat="1" ht="22.5" customHeight="1">
      <c r="A23" s="90" t="s">
        <v>31</v>
      </c>
      <c r="B23" s="63"/>
      <c r="C23" s="79" t="s">
        <v>101</v>
      </c>
      <c r="D23" s="63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>
        <f>SUM(E23:S23)</f>
        <v>0</v>
      </c>
      <c r="U23" s="81"/>
      <c r="V23" s="82">
        <f t="shared" si="1"/>
        <v>0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1:33" s="17" customFormat="1" ht="22.5" customHeight="1">
      <c r="A24" s="91"/>
      <c r="B24" s="92"/>
      <c r="C24" s="93"/>
      <c r="D24" s="6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>
        <f>SUM(E24:S24)</f>
        <v>0</v>
      </c>
      <c r="U24" s="81"/>
      <c r="V24" s="82">
        <f t="shared" si="1"/>
        <v>0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ht="25.5" customHeight="1">
      <c r="A25" s="59"/>
      <c r="B25" s="59"/>
      <c r="C25" s="59"/>
      <c r="D25" s="59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6"/>
      <c r="V25" s="96"/>
      <c r="W25" s="82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8" customHeight="1" hidden="1">
      <c r="A26" s="59"/>
      <c r="B26" s="59"/>
      <c r="C26" s="59"/>
      <c r="D26" s="5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f>+R3-R8</f>
        <v>0</v>
      </c>
      <c r="S26" s="97">
        <f>+S3-S8</f>
        <v>0</v>
      </c>
      <c r="T26" s="98">
        <f>+T3-T8</f>
        <v>-7459992.495999932</v>
      </c>
      <c r="U26" s="98">
        <f>+U3-U8</f>
        <v>0</v>
      </c>
      <c r="V26" s="98" t="e">
        <f>+V3-V8</f>
        <v>#REF!</v>
      </c>
      <c r="W26" s="82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8" customHeight="1">
      <c r="A27" s="59"/>
      <c r="B27" s="59"/>
      <c r="C27" s="59"/>
      <c r="D27" s="59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8"/>
      <c r="U27" s="96"/>
      <c r="V27" s="96"/>
      <c r="W27" s="82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ht="18" customHeight="1">
      <c r="A28" s="59"/>
      <c r="B28" s="59"/>
      <c r="C28" s="59"/>
      <c r="D28" s="59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96"/>
      <c r="V28" s="96"/>
      <c r="W28" s="82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ht="18" customHeight="1">
      <c r="A29" s="59"/>
      <c r="B29" s="59"/>
      <c r="C29" s="59"/>
      <c r="D29" s="59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8"/>
      <c r="U29" s="96"/>
      <c r="V29" s="96"/>
      <c r="W29" s="82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ht="18" customHeight="1">
      <c r="A30" s="59"/>
      <c r="B30" s="59"/>
      <c r="C30" s="59"/>
      <c r="D30" s="59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/>
      <c r="U30" s="96"/>
      <c r="V30" s="96"/>
      <c r="W30" s="82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ht="18" customHeight="1">
      <c r="A31" s="59"/>
      <c r="B31" s="59"/>
      <c r="C31" s="59"/>
      <c r="D31" s="59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96"/>
      <c r="U31" s="96"/>
      <c r="V31" s="96"/>
      <c r="W31" s="82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ht="18" customHeight="1">
      <c r="A32" s="59"/>
      <c r="B32" s="59"/>
      <c r="C32" s="59"/>
      <c r="D32" s="5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96"/>
      <c r="U32" s="96"/>
      <c r="V32" s="96"/>
      <c r="W32" s="82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ht="18" customHeight="1">
      <c r="A33" s="59"/>
      <c r="B33" s="59"/>
      <c r="C33" s="59"/>
      <c r="D33" s="59"/>
      <c r="E33" s="82"/>
      <c r="F33" s="82"/>
      <c r="G33" s="82"/>
      <c r="H33" s="82"/>
      <c r="I33" s="82"/>
      <c r="J33" s="82"/>
      <c r="K33" s="99"/>
      <c r="L33" s="82"/>
      <c r="M33" s="82"/>
      <c r="N33" s="82"/>
      <c r="O33" s="82"/>
      <c r="P33" s="82"/>
      <c r="Q33" s="82"/>
      <c r="R33" s="82"/>
      <c r="S33" s="82"/>
      <c r="T33" s="96"/>
      <c r="U33" s="96"/>
      <c r="V33" s="96"/>
      <c r="W33" s="82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ht="18" customHeight="1">
      <c r="A34" s="59"/>
      <c r="B34" s="59"/>
      <c r="C34" s="59"/>
      <c r="D34" s="5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6"/>
      <c r="U34" s="96"/>
      <c r="V34" s="96"/>
      <c r="W34" s="82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spans="1:33" ht="18" customHeight="1">
      <c r="A35" s="59"/>
      <c r="B35" s="59"/>
      <c r="C35" s="59"/>
      <c r="D35" s="59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6"/>
      <c r="U35" s="96"/>
      <c r="V35" s="96"/>
      <c r="W35" s="82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3" ht="18" customHeight="1">
      <c r="A36" s="59"/>
      <c r="B36" s="59"/>
      <c r="C36" s="59"/>
      <c r="D36" s="59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96"/>
      <c r="U36" s="96"/>
      <c r="V36" s="96"/>
      <c r="W36" s="82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8" customHeight="1">
      <c r="A37" s="59"/>
      <c r="B37" s="59"/>
      <c r="C37" s="59"/>
      <c r="D37" s="59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96"/>
      <c r="U37" s="96"/>
      <c r="V37" s="96"/>
      <c r="W37" s="82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ht="18" customHeight="1">
      <c r="A38" s="59"/>
      <c r="B38" s="59"/>
      <c r="C38" s="59"/>
      <c r="D38" s="59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96"/>
      <c r="U38" s="96"/>
      <c r="V38" s="96"/>
      <c r="W38" s="82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33" ht="18" customHeight="1">
      <c r="A39" s="59"/>
      <c r="B39" s="59"/>
      <c r="C39" s="59"/>
      <c r="D39" s="59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6"/>
      <c r="U39" s="96"/>
      <c r="V39" s="96"/>
      <c r="W39" s="82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33" ht="18" customHeight="1">
      <c r="A40" s="59"/>
      <c r="B40" s="59"/>
      <c r="C40" s="59"/>
      <c r="D40" s="59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96"/>
      <c r="U40" s="96"/>
      <c r="V40" s="96"/>
      <c r="W40" s="82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ht="18" customHeight="1">
      <c r="A41" s="59"/>
      <c r="B41" s="59"/>
      <c r="C41" s="59"/>
      <c r="D41" s="59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6"/>
      <c r="U41" s="96"/>
      <c r="V41" s="96"/>
      <c r="W41" s="82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ht="18" customHeight="1">
      <c r="A42" s="59"/>
      <c r="B42" s="59"/>
      <c r="C42" s="59"/>
      <c r="D42" s="59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96"/>
      <c r="U42" s="96"/>
      <c r="V42" s="96"/>
      <c r="W42" s="82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8" customHeight="1">
      <c r="A43" s="59"/>
      <c r="B43" s="59"/>
      <c r="C43" s="59"/>
      <c r="D43" s="59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6"/>
      <c r="U43" s="96"/>
      <c r="V43" s="96"/>
      <c r="W43" s="82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8" customHeight="1">
      <c r="A44" s="59"/>
      <c r="B44" s="59"/>
      <c r="C44" s="59"/>
      <c r="D44" s="59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96"/>
      <c r="U44" s="96"/>
      <c r="V44" s="96"/>
      <c r="W44" s="82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ht="18" customHeight="1">
      <c r="A45" s="59"/>
      <c r="B45" s="59"/>
      <c r="C45" s="59"/>
      <c r="D45" s="59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96"/>
      <c r="U45" s="96"/>
      <c r="V45" s="96"/>
      <c r="W45" s="82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ht="18" customHeight="1">
      <c r="A46" s="59"/>
      <c r="B46" s="59"/>
      <c r="C46" s="59"/>
      <c r="D46" s="59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96"/>
      <c r="U46" s="96"/>
      <c r="V46" s="96"/>
      <c r="W46" s="82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ht="18" customHeight="1">
      <c r="A47" s="59"/>
      <c r="B47" s="59"/>
      <c r="C47" s="59"/>
      <c r="D47" s="59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96"/>
      <c r="U47" s="96"/>
      <c r="V47" s="96"/>
      <c r="W47" s="82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ht="18" customHeight="1">
      <c r="A48" s="59"/>
      <c r="B48" s="59"/>
      <c r="C48" s="59"/>
      <c r="D48" s="59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96"/>
      <c r="U48" s="96"/>
      <c r="V48" s="96"/>
      <c r="W48" s="82"/>
      <c r="X48" s="96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ht="18" customHeight="1">
      <c r="A49" s="59"/>
      <c r="B49" s="59"/>
      <c r="C49" s="59"/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96"/>
      <c r="U49" s="96"/>
      <c r="V49" s="96"/>
      <c r="W49" s="82"/>
      <c r="X49" s="96"/>
      <c r="Y49" s="96"/>
      <c r="Z49" s="96"/>
      <c r="AA49" s="96"/>
      <c r="AB49" s="96"/>
      <c r="AC49" s="96"/>
      <c r="AD49" s="96"/>
      <c r="AE49" s="96"/>
      <c r="AF49" s="96"/>
      <c r="AG49" s="96"/>
    </row>
    <row r="50" spans="1:33" ht="18" customHeight="1">
      <c r="A50" s="59"/>
      <c r="B50" s="59"/>
      <c r="C50" s="59"/>
      <c r="D50" s="59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96"/>
      <c r="U50" s="96"/>
      <c r="V50" s="96"/>
      <c r="W50" s="82"/>
      <c r="X50" s="96"/>
      <c r="Y50" s="96"/>
      <c r="Z50" s="96"/>
      <c r="AA50" s="96"/>
      <c r="AB50" s="96"/>
      <c r="AC50" s="96"/>
      <c r="AD50" s="96"/>
      <c r="AE50" s="96"/>
      <c r="AF50" s="96"/>
      <c r="AG50" s="96"/>
    </row>
    <row r="51" spans="1:33" ht="18" customHeight="1">
      <c r="A51" s="59"/>
      <c r="B51" s="59"/>
      <c r="C51" s="59"/>
      <c r="D51" s="59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96"/>
      <c r="U51" s="96"/>
      <c r="V51" s="96"/>
      <c r="W51" s="82"/>
      <c r="X51" s="96"/>
      <c r="Y51" s="96"/>
      <c r="Z51" s="96"/>
      <c r="AA51" s="96"/>
      <c r="AB51" s="96"/>
      <c r="AC51" s="96"/>
      <c r="AD51" s="96"/>
      <c r="AE51" s="96"/>
      <c r="AF51" s="96"/>
      <c r="AG51" s="96"/>
    </row>
    <row r="52" spans="1:33" ht="18" customHeight="1">
      <c r="A52" s="59"/>
      <c r="B52" s="59"/>
      <c r="C52" s="59"/>
      <c r="D52" s="59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96"/>
      <c r="U52" s="96"/>
      <c r="V52" s="96"/>
      <c r="W52" s="82"/>
      <c r="X52" s="96"/>
      <c r="Y52" s="96"/>
      <c r="Z52" s="96"/>
      <c r="AA52" s="96"/>
      <c r="AB52" s="96"/>
      <c r="AC52" s="96"/>
      <c r="AD52" s="96"/>
      <c r="AE52" s="96"/>
      <c r="AF52" s="96"/>
      <c r="AG52" s="96"/>
    </row>
    <row r="53" spans="1:33" ht="18" customHeight="1">
      <c r="A53" s="59"/>
      <c r="B53" s="59"/>
      <c r="C53" s="59"/>
      <c r="D53" s="59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96"/>
      <c r="U53" s="96"/>
      <c r="V53" s="96"/>
      <c r="W53" s="82"/>
      <c r="X53" s="96"/>
      <c r="Y53" s="96"/>
      <c r="Z53" s="96"/>
      <c r="AA53" s="96"/>
      <c r="AB53" s="96"/>
      <c r="AC53" s="96"/>
      <c r="AD53" s="96"/>
      <c r="AE53" s="96"/>
      <c r="AF53" s="96"/>
      <c r="AG53" s="96"/>
    </row>
    <row r="54" spans="1:33" ht="18" customHeight="1">
      <c r="A54" s="59"/>
      <c r="B54" s="59"/>
      <c r="C54" s="59"/>
      <c r="D54" s="59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96"/>
      <c r="U54" s="96"/>
      <c r="V54" s="96"/>
      <c r="W54" s="82"/>
      <c r="X54" s="96"/>
      <c r="Y54" s="96"/>
      <c r="Z54" s="96"/>
      <c r="AA54" s="96"/>
      <c r="AB54" s="96"/>
      <c r="AC54" s="96"/>
      <c r="AD54" s="96"/>
      <c r="AE54" s="96"/>
      <c r="AF54" s="96"/>
      <c r="AG54" s="96"/>
    </row>
    <row r="55" spans="1:33" ht="18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96"/>
      <c r="V55" s="96"/>
      <c r="W55" s="82"/>
      <c r="X55" s="96"/>
      <c r="Y55" s="96"/>
      <c r="Z55" s="96"/>
      <c r="AA55" s="96"/>
      <c r="AB55" s="96"/>
      <c r="AC55" s="96"/>
      <c r="AD55" s="96"/>
      <c r="AE55" s="96"/>
      <c r="AF55" s="96"/>
      <c r="AG55" s="96"/>
    </row>
    <row r="56" spans="1:33" ht="18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0"/>
      <c r="U56" s="96"/>
      <c r="V56" s="96"/>
      <c r="W56" s="82"/>
      <c r="X56" s="96"/>
      <c r="Y56" s="96"/>
      <c r="Z56" s="96"/>
      <c r="AA56" s="96"/>
      <c r="AB56" s="96"/>
      <c r="AC56" s="96"/>
      <c r="AD56" s="96"/>
      <c r="AE56" s="96"/>
      <c r="AF56" s="96"/>
      <c r="AG56" s="96"/>
    </row>
    <row r="57" spans="1:33" ht="18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0"/>
      <c r="U57" s="96"/>
      <c r="V57" s="96"/>
      <c r="W57" s="82"/>
      <c r="X57" s="96"/>
      <c r="Y57" s="96"/>
      <c r="Z57" s="96"/>
      <c r="AA57" s="96"/>
      <c r="AB57" s="96"/>
      <c r="AC57" s="96"/>
      <c r="AD57" s="96"/>
      <c r="AE57" s="96"/>
      <c r="AF57" s="96"/>
      <c r="AG57" s="96"/>
    </row>
    <row r="58" spans="1:33" ht="18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60"/>
      <c r="U58" s="96"/>
      <c r="V58" s="96"/>
      <c r="W58" s="82"/>
      <c r="X58" s="96"/>
      <c r="Y58" s="96"/>
      <c r="Z58" s="96"/>
      <c r="AA58" s="96"/>
      <c r="AB58" s="96"/>
      <c r="AC58" s="96"/>
      <c r="AD58" s="96"/>
      <c r="AE58" s="96"/>
      <c r="AF58" s="96"/>
      <c r="AG58" s="96"/>
    </row>
    <row r="59" spans="1:33" ht="18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  <c r="U59" s="96"/>
      <c r="V59" s="96"/>
      <c r="W59" s="82"/>
      <c r="X59" s="96"/>
      <c r="Y59" s="96"/>
      <c r="Z59" s="96"/>
      <c r="AA59" s="96"/>
      <c r="AB59" s="96"/>
      <c r="AC59" s="96"/>
      <c r="AD59" s="96"/>
      <c r="AE59" s="96"/>
      <c r="AF59" s="96"/>
      <c r="AG59" s="96"/>
    </row>
    <row r="60" spans="1:33" ht="18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/>
      <c r="U60" s="96"/>
      <c r="V60" s="96"/>
      <c r="W60" s="82"/>
      <c r="X60" s="96"/>
      <c r="Y60" s="96"/>
      <c r="Z60" s="96"/>
      <c r="AA60" s="96"/>
      <c r="AB60" s="96"/>
      <c r="AC60" s="96"/>
      <c r="AD60" s="96"/>
      <c r="AE60" s="96"/>
      <c r="AF60" s="96"/>
      <c r="AG60" s="96"/>
    </row>
    <row r="61" spans="1:33" ht="18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0"/>
      <c r="U61" s="96"/>
      <c r="V61" s="96"/>
      <c r="W61" s="82"/>
      <c r="X61" s="96"/>
      <c r="Y61" s="96"/>
      <c r="Z61" s="96"/>
      <c r="AA61" s="96"/>
      <c r="AB61" s="96"/>
      <c r="AC61" s="96"/>
      <c r="AD61" s="96"/>
      <c r="AE61" s="96"/>
      <c r="AF61" s="96"/>
      <c r="AG61" s="96"/>
    </row>
    <row r="62" spans="1:33" ht="18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60"/>
      <c r="U62" s="96"/>
      <c r="V62" s="96"/>
      <c r="W62" s="82"/>
      <c r="X62" s="96"/>
      <c r="Y62" s="96"/>
      <c r="Z62" s="96"/>
      <c r="AA62" s="96"/>
      <c r="AB62" s="96"/>
      <c r="AC62" s="96"/>
      <c r="AD62" s="96"/>
      <c r="AE62" s="96"/>
      <c r="AF62" s="96"/>
      <c r="AG62" s="96"/>
    </row>
    <row r="63" spans="1:33" ht="18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60"/>
      <c r="U63" s="96"/>
      <c r="V63" s="96"/>
      <c r="W63" s="82"/>
      <c r="X63" s="96"/>
      <c r="Y63" s="96"/>
      <c r="Z63" s="96"/>
      <c r="AA63" s="96"/>
      <c r="AB63" s="96"/>
      <c r="AC63" s="96"/>
      <c r="AD63" s="96"/>
      <c r="AE63" s="96"/>
      <c r="AF63" s="96"/>
      <c r="AG63" s="96"/>
    </row>
    <row r="64" spans="1:33" ht="18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  <c r="U64" s="96"/>
      <c r="V64" s="96"/>
      <c r="W64" s="82"/>
      <c r="X64" s="96"/>
      <c r="Y64" s="96"/>
      <c r="Z64" s="96"/>
      <c r="AA64" s="96"/>
      <c r="AB64" s="96"/>
      <c r="AC64" s="96"/>
      <c r="AD64" s="96"/>
      <c r="AE64" s="96"/>
      <c r="AF64" s="96"/>
      <c r="AG64" s="96"/>
    </row>
    <row r="65" spans="1:33" ht="18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0"/>
      <c r="U65" s="96"/>
      <c r="V65" s="96"/>
      <c r="W65" s="82"/>
      <c r="X65" s="96"/>
      <c r="Y65" s="96"/>
      <c r="Z65" s="96"/>
      <c r="AA65" s="96"/>
      <c r="AB65" s="96"/>
      <c r="AC65" s="96"/>
      <c r="AD65" s="96"/>
      <c r="AE65" s="96"/>
      <c r="AF65" s="96"/>
      <c r="AG65" s="96"/>
    </row>
    <row r="66" spans="1:33" ht="18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96"/>
      <c r="V66" s="96"/>
      <c r="W66" s="82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1:33" ht="18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0"/>
      <c r="U67" s="96"/>
      <c r="V67" s="96"/>
      <c r="W67" s="82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1:33" ht="18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/>
      <c r="U68" s="96"/>
      <c r="V68" s="96"/>
      <c r="W68" s="82"/>
      <c r="X68" s="96"/>
      <c r="Y68" s="96"/>
      <c r="Z68" s="96"/>
      <c r="AA68" s="96"/>
      <c r="AB68" s="96"/>
      <c r="AC68" s="96"/>
      <c r="AD68" s="96"/>
      <c r="AE68" s="96"/>
      <c r="AF68" s="96"/>
      <c r="AG68" s="96"/>
    </row>
    <row r="69" spans="1:33" ht="18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  <c r="U69" s="96"/>
      <c r="V69" s="96"/>
      <c r="W69" s="82"/>
      <c r="X69" s="96"/>
      <c r="Y69" s="96"/>
      <c r="Z69" s="96"/>
      <c r="AA69" s="96"/>
      <c r="AB69" s="96"/>
      <c r="AC69" s="96"/>
      <c r="AD69" s="96"/>
      <c r="AE69" s="96"/>
      <c r="AF69" s="96"/>
      <c r="AG69" s="96"/>
    </row>
    <row r="70" spans="1:33" ht="18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  <c r="U70" s="96"/>
      <c r="V70" s="96"/>
      <c r="W70" s="82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  <row r="71" spans="1:33" ht="18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0"/>
      <c r="U71" s="96"/>
      <c r="V71" s="96"/>
      <c r="W71" s="82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1:33" ht="18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/>
      <c r="U72" s="96"/>
      <c r="V72" s="96"/>
      <c r="W72" s="82"/>
      <c r="X72" s="96"/>
      <c r="Y72" s="96"/>
      <c r="Z72" s="96"/>
      <c r="AA72" s="96"/>
      <c r="AB72" s="96"/>
      <c r="AC72" s="96"/>
      <c r="AD72" s="96"/>
      <c r="AE72" s="96"/>
      <c r="AF72" s="96"/>
      <c r="AG72" s="96"/>
    </row>
    <row r="73" spans="1:33" ht="18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96"/>
      <c r="V73" s="96"/>
      <c r="W73" s="82"/>
      <c r="X73" s="96"/>
      <c r="Y73" s="96"/>
      <c r="Z73" s="96"/>
      <c r="AA73" s="96"/>
      <c r="AB73" s="96"/>
      <c r="AC73" s="96"/>
      <c r="AD73" s="96"/>
      <c r="AE73" s="96"/>
      <c r="AF73" s="96"/>
      <c r="AG73" s="96"/>
    </row>
    <row r="74" spans="1:33" ht="18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0"/>
      <c r="U74" s="96"/>
      <c r="V74" s="96"/>
      <c r="W74" s="82"/>
      <c r="X74" s="96"/>
      <c r="Y74" s="96"/>
      <c r="Z74" s="96"/>
      <c r="AA74" s="96"/>
      <c r="AB74" s="96"/>
      <c r="AC74" s="96"/>
      <c r="AD74" s="96"/>
      <c r="AE74" s="96"/>
      <c r="AF74" s="96"/>
      <c r="AG74" s="96"/>
    </row>
    <row r="75" spans="1:33" ht="18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60"/>
      <c r="U75" s="96"/>
      <c r="V75" s="96"/>
      <c r="W75" s="82"/>
      <c r="X75" s="96"/>
      <c r="Y75" s="96"/>
      <c r="Z75" s="96"/>
      <c r="AA75" s="96"/>
      <c r="AB75" s="96"/>
      <c r="AC75" s="96"/>
      <c r="AD75" s="96"/>
      <c r="AE75" s="96"/>
      <c r="AF75" s="96"/>
      <c r="AG75" s="96"/>
    </row>
    <row r="76" spans="1:33" ht="18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0"/>
      <c r="U76" s="96"/>
      <c r="V76" s="96"/>
      <c r="W76" s="82"/>
      <c r="X76" s="96"/>
      <c r="Y76" s="96"/>
      <c r="Z76" s="96"/>
      <c r="AA76" s="96"/>
      <c r="AB76" s="96"/>
      <c r="AC76" s="96"/>
      <c r="AD76" s="96"/>
      <c r="AE76" s="96"/>
      <c r="AF76" s="96"/>
      <c r="AG76" s="96"/>
    </row>
    <row r="77" spans="1:33" ht="18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0"/>
      <c r="U77" s="96"/>
      <c r="V77" s="96"/>
      <c r="W77" s="82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1:33" ht="18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0"/>
      <c r="U78" s="96"/>
      <c r="V78" s="96"/>
      <c r="W78" s="82"/>
      <c r="X78" s="96"/>
      <c r="Y78" s="96"/>
      <c r="Z78" s="96"/>
      <c r="AA78" s="96"/>
      <c r="AB78" s="96"/>
      <c r="AC78" s="96"/>
      <c r="AD78" s="96"/>
      <c r="AE78" s="96"/>
      <c r="AF78" s="96"/>
      <c r="AG78" s="96"/>
    </row>
    <row r="79" spans="1:33" ht="18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60"/>
      <c r="U79" s="96"/>
      <c r="V79" s="96"/>
      <c r="W79" s="82"/>
      <c r="X79" s="96"/>
      <c r="Y79" s="96"/>
      <c r="Z79" s="96"/>
      <c r="AA79" s="96"/>
      <c r="AB79" s="96"/>
      <c r="AC79" s="96"/>
      <c r="AD79" s="96"/>
      <c r="AE79" s="96"/>
      <c r="AF79" s="96"/>
      <c r="AG79" s="96"/>
    </row>
    <row r="80" spans="1:33" ht="18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0"/>
      <c r="U80" s="96"/>
      <c r="V80" s="96"/>
      <c r="W80" s="82"/>
      <c r="X80" s="96"/>
      <c r="Y80" s="96"/>
      <c r="Z80" s="96"/>
      <c r="AA80" s="96"/>
      <c r="AB80" s="96"/>
      <c r="AC80" s="96"/>
      <c r="AD80" s="96"/>
      <c r="AE80" s="96"/>
      <c r="AF80" s="96"/>
      <c r="AG80" s="96"/>
    </row>
    <row r="81" spans="1:33" ht="18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0"/>
      <c r="U81" s="96"/>
      <c r="V81" s="96"/>
      <c r="W81" s="82"/>
      <c r="X81" s="96"/>
      <c r="Y81" s="96"/>
      <c r="Z81" s="96"/>
      <c r="AA81" s="96"/>
      <c r="AB81" s="96"/>
      <c r="AC81" s="96"/>
      <c r="AD81" s="96"/>
      <c r="AE81" s="96"/>
      <c r="AF81" s="96"/>
      <c r="AG81" s="96"/>
    </row>
    <row r="82" spans="1:33" ht="18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60"/>
      <c r="U82" s="96"/>
      <c r="V82" s="96"/>
      <c r="W82" s="82"/>
      <c r="X82" s="96"/>
      <c r="Y82" s="96"/>
      <c r="Z82" s="96"/>
      <c r="AA82" s="96"/>
      <c r="AB82" s="96"/>
      <c r="AC82" s="96"/>
      <c r="AD82" s="96"/>
      <c r="AE82" s="96"/>
      <c r="AF82" s="96"/>
      <c r="AG82" s="96"/>
    </row>
    <row r="83" spans="1:33" ht="18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60"/>
      <c r="U83" s="96"/>
      <c r="V83" s="96"/>
      <c r="W83" s="82"/>
      <c r="X83" s="96"/>
      <c r="Y83" s="96"/>
      <c r="Z83" s="96"/>
      <c r="AA83" s="96"/>
      <c r="AB83" s="96"/>
      <c r="AC83" s="96"/>
      <c r="AD83" s="96"/>
      <c r="AE83" s="96"/>
      <c r="AF83" s="96"/>
      <c r="AG83" s="96"/>
    </row>
    <row r="84" spans="1:33" ht="18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0"/>
      <c r="U84" s="96"/>
      <c r="V84" s="96"/>
      <c r="W84" s="82"/>
      <c r="X84" s="96"/>
      <c r="Y84" s="96"/>
      <c r="Z84" s="96"/>
      <c r="AA84" s="96"/>
      <c r="AB84" s="96"/>
      <c r="AC84" s="96"/>
      <c r="AD84" s="96"/>
      <c r="AE84" s="96"/>
      <c r="AF84" s="96"/>
      <c r="AG84" s="96"/>
    </row>
    <row r="85" spans="1:33" ht="18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0"/>
      <c r="U85" s="96"/>
      <c r="V85" s="96"/>
      <c r="W85" s="82"/>
      <c r="X85" s="96"/>
      <c r="Y85" s="96"/>
      <c r="Z85" s="96"/>
      <c r="AA85" s="96"/>
      <c r="AB85" s="96"/>
      <c r="AC85" s="96"/>
      <c r="AD85" s="96"/>
      <c r="AE85" s="96"/>
      <c r="AF85" s="96"/>
      <c r="AG85" s="96"/>
    </row>
    <row r="86" spans="1:33" ht="18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60"/>
      <c r="U86" s="96"/>
      <c r="V86" s="96"/>
      <c r="W86" s="82"/>
      <c r="X86" s="96"/>
      <c r="Y86" s="96"/>
      <c r="Z86" s="96"/>
      <c r="AA86" s="96"/>
      <c r="AB86" s="96"/>
      <c r="AC86" s="96"/>
      <c r="AD86" s="96"/>
      <c r="AE86" s="96"/>
      <c r="AF86" s="96"/>
      <c r="AG86" s="96"/>
    </row>
    <row r="87" spans="1:33" ht="18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60"/>
      <c r="V87" s="60"/>
      <c r="W87" s="59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1:33" ht="18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60"/>
      <c r="V88" s="60"/>
      <c r="W88" s="59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89" spans="1:33" ht="18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0"/>
      <c r="U89" s="60"/>
      <c r="V89" s="60"/>
      <c r="W89" s="59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1:33" ht="18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/>
      <c r="U90" s="60"/>
      <c r="V90" s="60"/>
      <c r="W90" s="59"/>
      <c r="X90" s="60"/>
      <c r="Y90" s="60"/>
      <c r="Z90" s="60"/>
      <c r="AA90" s="60"/>
      <c r="AB90" s="60"/>
      <c r="AC90" s="60"/>
      <c r="AD90" s="60"/>
      <c r="AE90" s="60"/>
      <c r="AF90" s="60"/>
      <c r="AG90" s="60"/>
    </row>
    <row r="91" spans="1:33" ht="18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0"/>
      <c r="U91" s="60"/>
      <c r="V91" s="60"/>
      <c r="W91" s="59"/>
      <c r="X91" s="60"/>
      <c r="Y91" s="60"/>
      <c r="Z91" s="60"/>
      <c r="AA91" s="60"/>
      <c r="AB91" s="60"/>
      <c r="AC91" s="60"/>
      <c r="AD91" s="60"/>
      <c r="AE91" s="60"/>
      <c r="AF91" s="60"/>
      <c r="AG91" s="60"/>
    </row>
  </sheetData>
  <sheetProtection/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35" r:id="rId2"/>
  <headerFooter>
    <oddHeader xml:space="preserve">&amp;L&amp;G&amp;C&amp;"Verdana,Negrita"
PRESUPUESTO EJECUTADO MOP 2021 AL MES DE AGOSTO (FONDOS FET)
(Miles de $ 2021)    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C30" sqref="AC30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3"/>
      <c r="F2" s="34"/>
      <c r="G2" s="34"/>
      <c r="H2" s="34"/>
      <c r="I2" s="34"/>
      <c r="J2" s="34"/>
      <c r="K2" s="34" t="s">
        <v>117</v>
      </c>
      <c r="L2" s="34"/>
      <c r="M2" s="34"/>
      <c r="N2" s="34"/>
      <c r="O2" s="41"/>
      <c r="P2" s="34"/>
      <c r="Q2" s="34"/>
      <c r="R2" s="34"/>
      <c r="S2" s="34"/>
      <c r="T2" s="34"/>
      <c r="U2" s="7"/>
    </row>
    <row r="3" spans="2:21" ht="18" customHeight="1">
      <c r="B3" s="33"/>
      <c r="F3" s="35"/>
      <c r="G3" s="35"/>
      <c r="H3" s="35"/>
      <c r="I3" s="35"/>
      <c r="J3" s="35"/>
      <c r="K3" s="100" t="s">
        <v>102</v>
      </c>
      <c r="L3" s="100"/>
      <c r="M3" s="100"/>
      <c r="N3" s="35"/>
      <c r="O3" s="35"/>
      <c r="P3" s="35"/>
      <c r="Q3" s="35"/>
      <c r="R3" s="35"/>
      <c r="S3" s="35"/>
      <c r="T3" s="35"/>
      <c r="U3" s="8"/>
    </row>
    <row r="4" spans="2:26" ht="18" customHeight="1">
      <c r="B4" s="36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6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8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50" customFormat="1" ht="24.75" customHeight="1">
      <c r="A9" s="42"/>
      <c r="B9" s="43" t="s">
        <v>0</v>
      </c>
      <c r="C9" s="44"/>
      <c r="D9" s="45" t="s">
        <v>1</v>
      </c>
      <c r="E9" s="46"/>
      <c r="F9" s="47">
        <f aca="true" t="shared" si="0" ref="F9:T9">SUM(F11,F12,F13,F14,F19,F20,F21,F22,F23,F24,F10)</f>
        <v>4662817620</v>
      </c>
      <c r="G9" s="47">
        <f t="shared" si="0"/>
        <v>2032576643</v>
      </c>
      <c r="H9" s="47">
        <f t="shared" si="0"/>
        <v>5406632364</v>
      </c>
      <c r="I9" s="47">
        <f t="shared" si="0"/>
        <v>10484270343</v>
      </c>
      <c r="J9" s="47">
        <f t="shared" si="0"/>
        <v>63691338526</v>
      </c>
      <c r="K9" s="47">
        <f t="shared" si="0"/>
        <v>618281617489</v>
      </c>
      <c r="L9" s="47">
        <f t="shared" si="0"/>
        <v>45843622038</v>
      </c>
      <c r="M9" s="47">
        <f t="shared" si="0"/>
        <v>50239817313</v>
      </c>
      <c r="N9" s="47">
        <f t="shared" si="0"/>
        <v>-14864324821</v>
      </c>
      <c r="O9" s="47">
        <f t="shared" si="0"/>
        <v>68311539103</v>
      </c>
      <c r="P9" s="47">
        <f t="shared" si="0"/>
        <v>13232604322</v>
      </c>
      <c r="Q9" s="47">
        <f>SUM(Q11,Q12,Q13,Q14,Q19,Q20,Q21,Q22,Q23,Q24,Q10)</f>
        <v>541420114571</v>
      </c>
      <c r="R9" s="47">
        <f t="shared" si="0"/>
        <v>11490491682</v>
      </c>
      <c r="S9" s="47">
        <f t="shared" si="0"/>
        <v>1478244000</v>
      </c>
      <c r="T9" s="47">
        <f t="shared" si="0"/>
        <v>7926835000</v>
      </c>
      <c r="U9" s="47">
        <f>SUM(U11,U12,U13,U14,U19,U20,U21,U22,U24,U10,U23)</f>
        <v>1429638196193</v>
      </c>
      <c r="V9" s="48"/>
      <c r="W9" s="55">
        <f>SUM(W11,W10,W12,W13,W14,W19,W20,W21,W22,W24,W23)</f>
        <v>1420233117193</v>
      </c>
      <c r="X9" s="49"/>
      <c r="Y9" s="49">
        <f>+U9-T9-S9</f>
        <v>1420233117193</v>
      </c>
      <c r="Z9" s="49"/>
      <c r="AA9" s="49"/>
      <c r="AB9" s="49"/>
      <c r="AC9" s="49"/>
      <c r="AD9" s="49"/>
      <c r="AE9" s="49"/>
      <c r="AF9" s="49"/>
      <c r="AG9" s="49"/>
      <c r="AH9" s="49"/>
    </row>
    <row r="10" spans="1:34" s="17" customFormat="1" ht="22.5" customHeight="1">
      <c r="A10" s="25"/>
      <c r="B10" s="23" t="s">
        <v>37</v>
      </c>
      <c r="D10" s="24" t="s">
        <v>14</v>
      </c>
      <c r="F10" s="11"/>
      <c r="G10" s="11"/>
      <c r="H10" s="11"/>
      <c r="I10" s="11">
        <v>120000000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376065000</v>
      </c>
      <c r="T10" s="11"/>
      <c r="U10" s="11">
        <f>SUM(F10:T10)</f>
        <v>496065000</v>
      </c>
      <c r="V10" s="26"/>
      <c r="W10" s="5">
        <f>+U10-T10-S10</f>
        <v>120000000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17" customFormat="1" ht="22.5" customHeight="1">
      <c r="A11" s="25"/>
      <c r="B11" s="23" t="s">
        <v>21</v>
      </c>
      <c r="D11" s="24" t="s">
        <v>22</v>
      </c>
      <c r="F11" s="11">
        <v>1069165</v>
      </c>
      <c r="G11" s="11">
        <v>513704</v>
      </c>
      <c r="H11" s="11">
        <v>5780784</v>
      </c>
      <c r="I11" s="11">
        <v>15535932</v>
      </c>
      <c r="J11" s="11">
        <v>8702863</v>
      </c>
      <c r="K11" s="11">
        <v>88669994</v>
      </c>
      <c r="L11" s="11">
        <v>4913244</v>
      </c>
      <c r="M11" s="11">
        <v>4032344</v>
      </c>
      <c r="N11" s="11">
        <v>1548307</v>
      </c>
      <c r="O11" s="11">
        <v>933456</v>
      </c>
      <c r="P11" s="11">
        <v>11285629</v>
      </c>
      <c r="Q11" s="11"/>
      <c r="R11" s="11">
        <v>2950784</v>
      </c>
      <c r="S11" s="11">
        <v>1712000</v>
      </c>
      <c r="T11" s="11"/>
      <c r="U11" s="11">
        <f>SUM(F11:T11)</f>
        <v>147648206</v>
      </c>
      <c r="V11" s="26"/>
      <c r="W11" s="54">
        <f>+U11-T11-S11</f>
        <v>145936206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17" customFormat="1" ht="22.5" customHeight="1">
      <c r="A12" s="25"/>
      <c r="B12" s="23" t="s">
        <v>23</v>
      </c>
      <c r="D12" s="24" t="s">
        <v>24</v>
      </c>
      <c r="F12" s="11"/>
      <c r="G12" s="11"/>
      <c r="H12" s="11"/>
      <c r="I12" s="11">
        <v>110000</v>
      </c>
      <c r="J12" s="11">
        <v>437936771</v>
      </c>
      <c r="K12" s="11">
        <v>6179057637</v>
      </c>
      <c r="L12" s="11">
        <v>0</v>
      </c>
      <c r="M12" s="11"/>
      <c r="N12" s="11"/>
      <c r="O12" s="11"/>
      <c r="P12" s="11"/>
      <c r="Q12" s="11">
        <v>19491473719</v>
      </c>
      <c r="R12" s="11"/>
      <c r="S12" s="11">
        <v>204478000</v>
      </c>
      <c r="T12" s="11"/>
      <c r="U12" s="11">
        <f>SUM(F12:T12)</f>
        <v>26313056127</v>
      </c>
      <c r="V12" s="26"/>
      <c r="W12" s="54">
        <f>+U12-T12-S12</f>
        <v>26108578127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17" customFormat="1" ht="22.5" customHeight="1">
      <c r="A13" s="25"/>
      <c r="B13" s="23" t="s">
        <v>25</v>
      </c>
      <c r="D13" s="24" t="s">
        <v>26</v>
      </c>
      <c r="F13" s="11">
        <v>235392260</v>
      </c>
      <c r="G13" s="11">
        <v>107056488</v>
      </c>
      <c r="H13" s="11">
        <v>208951534</v>
      </c>
      <c r="I13" s="11">
        <v>310490721</v>
      </c>
      <c r="J13" s="11">
        <v>488857074</v>
      </c>
      <c r="K13" s="11">
        <v>5591449219</v>
      </c>
      <c r="L13" s="11">
        <v>401713687</v>
      </c>
      <c r="M13" s="11">
        <v>251291206</v>
      </c>
      <c r="N13" s="11">
        <v>106844222</v>
      </c>
      <c r="O13" s="11">
        <v>254500637</v>
      </c>
      <c r="P13" s="11">
        <v>595864905</v>
      </c>
      <c r="Q13" s="11">
        <v>28111719723</v>
      </c>
      <c r="R13" s="11">
        <v>358034729</v>
      </c>
      <c r="S13" s="11">
        <v>28403000</v>
      </c>
      <c r="T13" s="11">
        <v>119443000</v>
      </c>
      <c r="U13" s="11">
        <f>SUM(F13:T13)</f>
        <v>37170012405</v>
      </c>
      <c r="V13" s="26"/>
      <c r="W13" s="54">
        <f aca="true" t="shared" si="1" ref="W13:W49">+U13-T13-S13</f>
        <v>37022166405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17" customFormat="1" ht="22.5" customHeight="1">
      <c r="A14" s="25"/>
      <c r="B14" s="23" t="s">
        <v>44</v>
      </c>
      <c r="D14" s="24" t="s">
        <v>2</v>
      </c>
      <c r="F14" s="11">
        <f aca="true" t="shared" si="2" ref="F14:R14">SUM(F15,F18)</f>
        <v>4124598000</v>
      </c>
      <c r="G14" s="11">
        <f t="shared" si="2"/>
        <v>1976199000</v>
      </c>
      <c r="H14" s="11">
        <f t="shared" si="2"/>
        <v>5510000000</v>
      </c>
      <c r="I14" s="11">
        <f t="shared" si="2"/>
        <v>7190000000</v>
      </c>
      <c r="J14" s="11">
        <f t="shared" si="2"/>
        <v>61050000000</v>
      </c>
      <c r="K14" s="11">
        <f>SUM(K15,K18)</f>
        <v>544557906000</v>
      </c>
      <c r="L14" s="11">
        <f t="shared" si="2"/>
        <v>47000369000</v>
      </c>
      <c r="M14" s="11">
        <f t="shared" si="2"/>
        <v>45720000000</v>
      </c>
      <c r="N14" s="11">
        <f t="shared" si="2"/>
        <v>1709594000</v>
      </c>
      <c r="O14" s="11">
        <f>SUM(O15,O18)</f>
        <v>75814581000</v>
      </c>
      <c r="P14" s="11">
        <f>SUM(P15,P18)</f>
        <v>11908187632</v>
      </c>
      <c r="Q14" s="11">
        <f>SUM(Q15,Q18)</f>
        <v>184828425000</v>
      </c>
      <c r="R14" s="11">
        <f t="shared" si="2"/>
        <v>13624950000</v>
      </c>
      <c r="S14" s="11">
        <f>SUM(S15,S18)</f>
        <v>655260000</v>
      </c>
      <c r="T14" s="11">
        <f>SUM(T15,T18)</f>
        <v>7807392000</v>
      </c>
      <c r="U14" s="11">
        <f>SUM(U15,U18)</f>
        <v>1013477461632</v>
      </c>
      <c r="V14" s="26"/>
      <c r="W14" s="5">
        <f>+U14-T14-S14</f>
        <v>1005014809632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s="17" customFormat="1" ht="22.5" customHeight="1">
      <c r="A15" s="25"/>
      <c r="B15" s="23" t="s">
        <v>20</v>
      </c>
      <c r="D15" s="24" t="s">
        <v>45</v>
      </c>
      <c r="F15" s="11">
        <f aca="true" t="shared" si="3" ref="F15:R15">SUM(F16:F17)</f>
        <v>4124598000</v>
      </c>
      <c r="G15" s="11">
        <f t="shared" si="3"/>
        <v>1976199000</v>
      </c>
      <c r="H15" s="11">
        <f t="shared" si="3"/>
        <v>5510000000</v>
      </c>
      <c r="I15" s="11">
        <f t="shared" si="3"/>
        <v>7190000000</v>
      </c>
      <c r="J15" s="11">
        <f t="shared" si="3"/>
        <v>61050000000</v>
      </c>
      <c r="K15" s="11">
        <f>SUM(K16:K17)</f>
        <v>544557906000</v>
      </c>
      <c r="L15" s="11">
        <f t="shared" si="3"/>
        <v>47000369000</v>
      </c>
      <c r="M15" s="11">
        <f t="shared" si="3"/>
        <v>45720000000</v>
      </c>
      <c r="N15" s="11">
        <f t="shared" si="3"/>
        <v>1709594000</v>
      </c>
      <c r="O15" s="11">
        <f t="shared" si="3"/>
        <v>75814581000</v>
      </c>
      <c r="P15" s="11">
        <f t="shared" si="3"/>
        <v>11586313000</v>
      </c>
      <c r="Q15" s="11">
        <f>SUM(Q16:Q17)</f>
        <v>184828425000</v>
      </c>
      <c r="R15" s="11">
        <f t="shared" si="3"/>
        <v>13624950000</v>
      </c>
      <c r="S15" s="11">
        <f>SUM(S16:S17)</f>
        <v>655260000</v>
      </c>
      <c r="T15" s="11">
        <f>SUM(T16:T17)</f>
        <v>7807392000</v>
      </c>
      <c r="U15" s="11">
        <f>SUM(U16:U17)</f>
        <v>1013155587000</v>
      </c>
      <c r="V15" s="26"/>
      <c r="W15" s="5">
        <f t="shared" si="1"/>
        <v>1004692935000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17" customFormat="1" ht="22.5" customHeight="1">
      <c r="A16" s="25"/>
      <c r="B16" s="23"/>
      <c r="D16" s="24" t="s">
        <v>3</v>
      </c>
      <c r="F16" s="11">
        <v>4025114000</v>
      </c>
      <c r="G16" s="11">
        <v>1926199000</v>
      </c>
      <c r="H16" s="11">
        <v>5360000000</v>
      </c>
      <c r="I16" s="11">
        <v>6890000000</v>
      </c>
      <c r="J16" s="11">
        <v>9550000000</v>
      </c>
      <c r="K16" s="11">
        <v>69318699000</v>
      </c>
      <c r="L16" s="11">
        <v>5000369000</v>
      </c>
      <c r="M16" s="11">
        <v>3720000000</v>
      </c>
      <c r="N16" s="11">
        <v>1424435000</v>
      </c>
      <c r="O16" s="11">
        <v>4044581000</v>
      </c>
      <c r="P16" s="11">
        <v>9976269000</v>
      </c>
      <c r="Q16" s="11">
        <v>7464419000</v>
      </c>
      <c r="R16" s="11">
        <v>8960000000</v>
      </c>
      <c r="S16" s="11">
        <v>542000000</v>
      </c>
      <c r="T16" s="11">
        <v>5158217000</v>
      </c>
      <c r="U16" s="11">
        <f aca="true" t="shared" si="4" ref="U16:U24">SUM(F16:T16)</f>
        <v>143360302000</v>
      </c>
      <c r="V16" s="26"/>
      <c r="W16" s="54">
        <f t="shared" si="1"/>
        <v>137660085000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17" customFormat="1" ht="22.5" customHeight="1">
      <c r="A17" s="25"/>
      <c r="B17" s="23"/>
      <c r="D17" s="24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51500000000</v>
      </c>
      <c r="K17" s="11">
        <v>475239207000</v>
      </c>
      <c r="L17" s="11">
        <v>42000000000</v>
      </c>
      <c r="M17" s="11">
        <v>42000000000</v>
      </c>
      <c r="N17" s="11">
        <v>285159000</v>
      </c>
      <c r="O17" s="11">
        <v>71770000000</v>
      </c>
      <c r="P17" s="11">
        <v>1610044000</v>
      </c>
      <c r="Q17" s="11">
        <v>177364006000</v>
      </c>
      <c r="R17" s="11">
        <v>4664950000</v>
      </c>
      <c r="S17" s="11">
        <v>113260000</v>
      </c>
      <c r="T17" s="11">
        <v>2649175000</v>
      </c>
      <c r="U17" s="11">
        <f t="shared" si="4"/>
        <v>869795285000</v>
      </c>
      <c r="V17" s="26"/>
      <c r="W17" s="54">
        <f t="shared" si="1"/>
        <v>867032850000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17" customFormat="1" ht="22.5" customHeight="1">
      <c r="A18" s="25"/>
      <c r="B18" s="23" t="s">
        <v>31</v>
      </c>
      <c r="D18" s="24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6"/>
      <c r="W18" s="54">
        <f t="shared" si="1"/>
        <v>321874632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17" customFormat="1" ht="22.5" customHeight="1">
      <c r="A19" s="25"/>
      <c r="B19" s="23" t="s">
        <v>4</v>
      </c>
      <c r="D19" s="24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6"/>
      <c r="W19" s="5">
        <f t="shared" si="1"/>
        <v>0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17" customFormat="1" ht="22.5" customHeight="1">
      <c r="A20" s="25"/>
      <c r="B20" s="23" t="s">
        <v>71</v>
      </c>
      <c r="D20" s="24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6"/>
      <c r="W20" s="5">
        <f t="shared" si="1"/>
        <v>0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17" customFormat="1" ht="22.5" customHeight="1">
      <c r="A21" s="25"/>
      <c r="B21" s="23" t="s">
        <v>72</v>
      </c>
      <c r="D21" s="24" t="s">
        <v>29</v>
      </c>
      <c r="F21" s="11">
        <v>106316827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3536138806</v>
      </c>
      <c r="L21" s="11">
        <v>397028689</v>
      </c>
      <c r="M21" s="11">
        <v>130896765</v>
      </c>
      <c r="N21" s="11">
        <v>61978959</v>
      </c>
      <c r="O21" s="11">
        <v>98011555</v>
      </c>
      <c r="P21" s="11">
        <v>253489132</v>
      </c>
      <c r="Q21" s="11">
        <v>19337480</v>
      </c>
      <c r="R21" s="11">
        <v>174909427</v>
      </c>
      <c r="S21" s="11">
        <v>58440000</v>
      </c>
      <c r="T21" s="11"/>
      <c r="U21" s="11">
        <f t="shared" si="4"/>
        <v>5377715034</v>
      </c>
      <c r="V21" s="26"/>
      <c r="W21" s="54">
        <f t="shared" si="1"/>
        <v>5319275034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s="17" customFormat="1" ht="22.5" customHeight="1">
      <c r="A22" s="25"/>
      <c r="B22" s="23" t="s">
        <v>73</v>
      </c>
      <c r="D22" s="24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4421950147</v>
      </c>
      <c r="O22" s="11"/>
      <c r="P22" s="11"/>
      <c r="Q22" s="11">
        <v>310552064964</v>
      </c>
      <c r="R22" s="11"/>
      <c r="S22" s="11"/>
      <c r="T22" s="11"/>
      <c r="U22" s="11">
        <f t="shared" si="4"/>
        <v>316494015111</v>
      </c>
      <c r="V22" s="26"/>
      <c r="W22" s="54">
        <f t="shared" si="1"/>
        <v>316494015111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s="17" customFormat="1" ht="22.5" customHeight="1">
      <c r="A23" s="25"/>
      <c r="B23" s="23">
        <v>14</v>
      </c>
      <c r="D23" s="24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6"/>
      <c r="W23" s="5">
        <f t="shared" si="1"/>
        <v>0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s="17" customFormat="1" ht="22.5" customHeight="1">
      <c r="A24" s="25"/>
      <c r="B24" s="23" t="s">
        <v>74</v>
      </c>
      <c r="D24" s="24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6"/>
      <c r="W24" s="54">
        <f t="shared" si="1"/>
        <v>30008336678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s="50" customFormat="1" ht="24.75" customHeight="1">
      <c r="A25" s="42"/>
      <c r="B25" s="51"/>
      <c r="C25" s="44"/>
      <c r="D25" s="45" t="s">
        <v>6</v>
      </c>
      <c r="E25" s="46"/>
      <c r="F25" s="56">
        <f>SUM(F26,F27,F28,F29,F30,F31,F32,F41,F42,F46,F47,F48,F49)</f>
        <v>4473680119</v>
      </c>
      <c r="G25" s="56">
        <f aca="true" t="shared" si="5" ref="G25:T25">SUM(G26,G27,G28,G29,G30,G31,G32,G41,G42,G46,G47,G48,G49)</f>
        <v>2134936907</v>
      </c>
      <c r="H25" s="56">
        <f t="shared" si="5"/>
        <v>5565824393</v>
      </c>
      <c r="I25" s="56">
        <f t="shared" si="5"/>
        <v>11934319733</v>
      </c>
      <c r="J25" s="56">
        <f t="shared" si="5"/>
        <v>97615410114</v>
      </c>
      <c r="K25" s="56">
        <f t="shared" si="5"/>
        <v>742848323084</v>
      </c>
      <c r="L25" s="56">
        <f t="shared" si="5"/>
        <v>53728812384</v>
      </c>
      <c r="M25" s="56">
        <f t="shared" si="5"/>
        <v>60065251147</v>
      </c>
      <c r="N25" s="56">
        <f t="shared" si="5"/>
        <v>3425480133</v>
      </c>
      <c r="O25" s="56">
        <f t="shared" si="5"/>
        <v>100107190142</v>
      </c>
      <c r="P25" s="56">
        <f t="shared" si="5"/>
        <v>13866552316</v>
      </c>
      <c r="Q25" s="56">
        <f t="shared" si="5"/>
        <v>494644063520</v>
      </c>
      <c r="R25" s="56">
        <f t="shared" si="5"/>
        <v>14465265785</v>
      </c>
      <c r="S25" s="47">
        <f t="shared" si="5"/>
        <v>1209145000</v>
      </c>
      <c r="T25" s="47">
        <f t="shared" si="5"/>
        <v>7620150000</v>
      </c>
      <c r="U25" s="47">
        <f>SUM(U26,U27,U28,U29,U30,U31,U32,U41,U42,U46,U47,U48,U49)</f>
        <v>1613704404777</v>
      </c>
      <c r="V25" s="49"/>
      <c r="W25" s="55">
        <f>SUM(W26,W27,W28,W29,W30,W31,W32,W41,W42,W46,W47,W48,W49)</f>
        <v>1604875109777</v>
      </c>
      <c r="X25" s="49"/>
      <c r="Y25" s="49">
        <f>+U25-T25-S25</f>
        <v>1604875109777</v>
      </c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s="17" customFormat="1" ht="22.5" customHeight="1">
      <c r="A26" s="25"/>
      <c r="B26" s="23" t="s">
        <v>7</v>
      </c>
      <c r="D26" s="24" t="s">
        <v>8</v>
      </c>
      <c r="F26" s="11">
        <v>3875730474</v>
      </c>
      <c r="G26" s="11">
        <v>1844468557</v>
      </c>
      <c r="H26" s="11">
        <v>5035569856</v>
      </c>
      <c r="I26" s="11">
        <v>6821135798</v>
      </c>
      <c r="J26" s="11">
        <v>10162145950</v>
      </c>
      <c r="K26" s="11">
        <v>68123046744</v>
      </c>
      <c r="L26" s="11">
        <v>4939014050</v>
      </c>
      <c r="M26" s="11">
        <v>3713266601</v>
      </c>
      <c r="N26" s="11">
        <v>2887875688</v>
      </c>
      <c r="O26" s="11">
        <v>3236971219</v>
      </c>
      <c r="P26" s="11">
        <v>10339212009</v>
      </c>
      <c r="Q26" s="11">
        <v>7624829946</v>
      </c>
      <c r="R26" s="11">
        <v>9205153800</v>
      </c>
      <c r="S26" s="11">
        <v>1053182000</v>
      </c>
      <c r="T26" s="11">
        <v>4951632000</v>
      </c>
      <c r="U26" s="11">
        <f aca="true" t="shared" si="6" ref="U26:U31">SUM(F26:T26)</f>
        <v>143813234692</v>
      </c>
      <c r="V26" s="26"/>
      <c r="W26" s="54">
        <f t="shared" si="1"/>
        <v>137808420692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s="17" customFormat="1" ht="22.5" customHeight="1">
      <c r="A27" s="25"/>
      <c r="B27" s="23" t="s">
        <v>9</v>
      </c>
      <c r="D27" s="24" t="s">
        <v>10</v>
      </c>
      <c r="F27" s="11">
        <v>127594860</v>
      </c>
      <c r="G27" s="11">
        <v>86973374</v>
      </c>
      <c r="H27" s="11">
        <v>200379040</v>
      </c>
      <c r="I27" s="11">
        <v>301398867</v>
      </c>
      <c r="J27" s="11">
        <v>667226453</v>
      </c>
      <c r="K27" s="11">
        <v>4038212616</v>
      </c>
      <c r="L27" s="11">
        <v>277956423</v>
      </c>
      <c r="M27" s="11">
        <v>157284256</v>
      </c>
      <c r="N27" s="11">
        <v>121909022</v>
      </c>
      <c r="O27" s="11">
        <v>388432831</v>
      </c>
      <c r="P27" s="11">
        <v>2192573776</v>
      </c>
      <c r="Q27" s="11">
        <v>541456951</v>
      </c>
      <c r="R27" s="11">
        <v>531674333</v>
      </c>
      <c r="S27" s="11">
        <v>74139000</v>
      </c>
      <c r="T27" s="11">
        <v>1582578000</v>
      </c>
      <c r="U27" s="11">
        <f t="shared" si="6"/>
        <v>11289789802</v>
      </c>
      <c r="V27" s="26"/>
      <c r="W27" s="54">
        <f t="shared" si="1"/>
        <v>9633072802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s="17" customFormat="1" ht="22.5" customHeight="1">
      <c r="A28" s="25"/>
      <c r="B28" s="23" t="s">
        <v>11</v>
      </c>
      <c r="D28" s="24" t="s">
        <v>52</v>
      </c>
      <c r="F28" s="11">
        <v>230223588</v>
      </c>
      <c r="G28" s="11">
        <v>169446005</v>
      </c>
      <c r="H28" s="11">
        <v>168050226</v>
      </c>
      <c r="I28" s="11">
        <v>202519782</v>
      </c>
      <c r="J28" s="11">
        <v>124431084</v>
      </c>
      <c r="K28" s="11">
        <v>2419064840</v>
      </c>
      <c r="L28" s="11">
        <v>86761651</v>
      </c>
      <c r="M28" s="11">
        <v>33836314</v>
      </c>
      <c r="N28" s="11">
        <v>172462203</v>
      </c>
      <c r="O28" s="11"/>
      <c r="P28" s="11">
        <v>202959609</v>
      </c>
      <c r="Q28" s="11">
        <v>27138859</v>
      </c>
      <c r="R28" s="11">
        <v>306414755</v>
      </c>
      <c r="S28" s="11"/>
      <c r="T28" s="11"/>
      <c r="U28" s="11">
        <f t="shared" si="6"/>
        <v>4143308916</v>
      </c>
      <c r="V28" s="26"/>
      <c r="W28" s="54">
        <f t="shared" si="1"/>
        <v>4143308916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s="17" customFormat="1" ht="22.5" customHeight="1">
      <c r="A29" s="25"/>
      <c r="B29" s="23" t="s">
        <v>12</v>
      </c>
      <c r="D29" s="24" t="s">
        <v>14</v>
      </c>
      <c r="F29" s="11">
        <v>78964922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377330168</v>
      </c>
      <c r="R29" s="11">
        <v>138465000</v>
      </c>
      <c r="S29" s="11"/>
      <c r="T29" s="11"/>
      <c r="U29" s="11">
        <f t="shared" si="6"/>
        <v>594760090</v>
      </c>
      <c r="V29" s="26"/>
      <c r="W29" s="54">
        <f t="shared" si="1"/>
        <v>594760090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s="17" customFormat="1" ht="22.5" customHeight="1">
      <c r="A30" s="25"/>
      <c r="B30" s="23" t="s">
        <v>13</v>
      </c>
      <c r="D30" s="24" t="s">
        <v>30</v>
      </c>
      <c r="F30" s="11"/>
      <c r="G30" s="11"/>
      <c r="H30" s="11"/>
      <c r="I30" s="11"/>
      <c r="J30" s="11"/>
      <c r="K30" s="11"/>
      <c r="L30" s="11"/>
      <c r="M30" s="11"/>
      <c r="N30" s="11">
        <v>0</v>
      </c>
      <c r="O30" s="11"/>
      <c r="P30" s="11"/>
      <c r="Q30" s="11"/>
      <c r="R30" s="11"/>
      <c r="S30" s="11"/>
      <c r="T30" s="11"/>
      <c r="U30" s="11">
        <f t="shared" si="6"/>
        <v>0</v>
      </c>
      <c r="V30" s="26"/>
      <c r="W30" s="5">
        <f t="shared" si="1"/>
        <v>0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s="17" customFormat="1" ht="22.5" customHeight="1">
      <c r="A31" s="25"/>
      <c r="B31" s="23" t="s">
        <v>75</v>
      </c>
      <c r="D31" s="24" t="s">
        <v>67</v>
      </c>
      <c r="F31" s="11"/>
      <c r="G31" s="11"/>
      <c r="H31" s="11"/>
      <c r="I31" s="11">
        <v>93229554</v>
      </c>
      <c r="J31" s="11">
        <v>961913214</v>
      </c>
      <c r="K31" s="11">
        <v>606460102</v>
      </c>
      <c r="L31" s="11"/>
      <c r="M31" s="11"/>
      <c r="N31" s="11"/>
      <c r="O31" s="11"/>
      <c r="P31" s="11"/>
      <c r="Q31" s="11">
        <v>2137441857</v>
      </c>
      <c r="R31" s="11"/>
      <c r="S31" s="11"/>
      <c r="T31" s="11"/>
      <c r="U31" s="11">
        <f t="shared" si="6"/>
        <v>3799044727</v>
      </c>
      <c r="V31" s="26"/>
      <c r="W31" s="54">
        <f t="shared" si="1"/>
        <v>3799044727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s="15" customFormat="1" ht="22.5" customHeight="1">
      <c r="A32" s="25"/>
      <c r="B32" s="23" t="s">
        <v>76</v>
      </c>
      <c r="C32" s="17"/>
      <c r="D32" s="29" t="s">
        <v>68</v>
      </c>
      <c r="E32" s="17"/>
      <c r="F32" s="11">
        <f aca="true" t="shared" si="7" ref="F32:R32">SUM(F33:F39)</f>
        <v>28277707</v>
      </c>
      <c r="G32" s="11">
        <f t="shared" si="7"/>
        <v>42999</v>
      </c>
      <c r="H32" s="11">
        <f t="shared" si="7"/>
        <v>85156836</v>
      </c>
      <c r="I32" s="11">
        <f t="shared" si="7"/>
        <v>0</v>
      </c>
      <c r="J32" s="11">
        <f t="shared" si="7"/>
        <v>889931</v>
      </c>
      <c r="K32" s="11">
        <f t="shared" si="7"/>
        <v>2347777399</v>
      </c>
      <c r="L32" s="11">
        <f t="shared" si="7"/>
        <v>439678496</v>
      </c>
      <c r="M32" s="11">
        <f>SUM(M33:M40)</f>
        <v>374850</v>
      </c>
      <c r="N32" s="11">
        <f t="shared" si="7"/>
        <v>1376055</v>
      </c>
      <c r="O32" s="11">
        <f>SUM(O33:O39)</f>
        <v>12554356</v>
      </c>
      <c r="P32" s="11">
        <f t="shared" si="7"/>
        <v>268355983</v>
      </c>
      <c r="Q32" s="11">
        <f>SUM(Q33:Q39)</f>
        <v>10227038</v>
      </c>
      <c r="R32" s="11">
        <f t="shared" si="7"/>
        <v>88199399</v>
      </c>
      <c r="S32" s="11">
        <f>SUM(S33:S39)</f>
        <v>36597000</v>
      </c>
      <c r="T32" s="11">
        <f>SUM(T33:T39)</f>
        <v>33847000</v>
      </c>
      <c r="U32" s="11">
        <f>SUM(U33:U40)</f>
        <v>3353355049</v>
      </c>
      <c r="V32" s="6"/>
      <c r="W32" s="5">
        <f t="shared" si="1"/>
        <v>3282911049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5"/>
      <c r="B33" s="39" t="s">
        <v>20</v>
      </c>
      <c r="C33" s="37"/>
      <c r="D33" s="40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6"/>
      <c r="W33" s="5">
        <f t="shared" si="1"/>
        <v>0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s="17" customFormat="1" ht="22.5" customHeight="1">
      <c r="A34" s="25"/>
      <c r="B34" s="27" t="s">
        <v>39</v>
      </c>
      <c r="D34" s="24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6"/>
      <c r="W34" s="5">
        <f t="shared" si="1"/>
        <v>0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s="17" customFormat="1" ht="22.5" customHeight="1">
      <c r="A35" s="25"/>
      <c r="B35" s="27" t="s">
        <v>31</v>
      </c>
      <c r="D35" s="24" t="s">
        <v>33</v>
      </c>
      <c r="F35" s="11"/>
      <c r="G35" s="11"/>
      <c r="H35" s="11"/>
      <c r="I35" s="11"/>
      <c r="J35" s="11"/>
      <c r="K35" s="11">
        <v>36556800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494631232</v>
      </c>
      <c r="V35" s="26"/>
      <c r="W35" s="54">
        <f t="shared" si="1"/>
        <v>494631232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s="17" customFormat="1" ht="22.5" customHeight="1">
      <c r="A36" s="25"/>
      <c r="B36" s="27" t="s">
        <v>32</v>
      </c>
      <c r="D36" s="24" t="s">
        <v>34</v>
      </c>
      <c r="F36" s="11"/>
      <c r="G36" s="11"/>
      <c r="H36" s="11"/>
      <c r="I36" s="11"/>
      <c r="J36" s="11"/>
      <c r="K36" s="11">
        <v>3257727</v>
      </c>
      <c r="L36" s="11"/>
      <c r="M36" s="11"/>
      <c r="N36" s="11"/>
      <c r="O36" s="11">
        <v>11888445</v>
      </c>
      <c r="P36" s="11"/>
      <c r="Q36" s="11"/>
      <c r="R36" s="11"/>
      <c r="S36" s="11">
        <v>1107000</v>
      </c>
      <c r="T36" s="11"/>
      <c r="U36" s="11">
        <f t="shared" si="8"/>
        <v>16253172</v>
      </c>
      <c r="V36" s="26"/>
      <c r="W36" s="54">
        <f t="shared" si="1"/>
        <v>15146172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s="17" customFormat="1" ht="22.5" customHeight="1">
      <c r="A37" s="25"/>
      <c r="B37" s="27" t="s">
        <v>37</v>
      </c>
      <c r="D37" s="24" t="s">
        <v>47</v>
      </c>
      <c r="F37" s="11"/>
      <c r="G37" s="11"/>
      <c r="H37" s="11">
        <v>3543426</v>
      </c>
      <c r="I37" s="11"/>
      <c r="J37" s="11"/>
      <c r="K37" s="11">
        <v>2084930409</v>
      </c>
      <c r="L37" s="11"/>
      <c r="M37" s="11">
        <v>374850</v>
      </c>
      <c r="N37" s="11"/>
      <c r="O37" s="11"/>
      <c r="P37" s="11">
        <v>11286662</v>
      </c>
      <c r="Q37" s="11"/>
      <c r="R37" s="11"/>
      <c r="S37" s="11">
        <v>27325000</v>
      </c>
      <c r="T37" s="11"/>
      <c r="U37" s="11">
        <f t="shared" si="8"/>
        <v>2127460347</v>
      </c>
      <c r="V37" s="26"/>
      <c r="W37" s="54">
        <f t="shared" si="1"/>
        <v>2100135347</v>
      </c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s="17" customFormat="1" ht="22.5" customHeight="1">
      <c r="A38" s="25"/>
      <c r="B38" s="27" t="s">
        <v>21</v>
      </c>
      <c r="D38" s="24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889931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6427905</v>
      </c>
      <c r="Q38" s="11">
        <v>4148492</v>
      </c>
      <c r="R38" s="11">
        <v>6233080</v>
      </c>
      <c r="S38" s="11">
        <v>5111000</v>
      </c>
      <c r="T38" s="11">
        <v>19099000</v>
      </c>
      <c r="U38" s="11">
        <f t="shared" si="8"/>
        <v>111464742</v>
      </c>
      <c r="V38" s="26"/>
      <c r="W38" s="54">
        <f t="shared" si="1"/>
        <v>87254742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s="17" customFormat="1" ht="22.5" customHeight="1">
      <c r="A39" s="25"/>
      <c r="B39" s="27" t="s">
        <v>23</v>
      </c>
      <c r="D39" s="24" t="s">
        <v>35</v>
      </c>
      <c r="F39" s="11">
        <v>28277707</v>
      </c>
      <c r="G39" s="11">
        <v>42999</v>
      </c>
      <c r="H39" s="11">
        <v>81613410</v>
      </c>
      <c r="I39" s="11">
        <v>0</v>
      </c>
      <c r="J39" s="11">
        <v>0</v>
      </c>
      <c r="K39" s="11">
        <v>155519095</v>
      </c>
      <c r="L39" s="11">
        <v>40064</v>
      </c>
      <c r="M39" s="11">
        <v>0</v>
      </c>
      <c r="N39" s="11">
        <v>0</v>
      </c>
      <c r="O39" s="11">
        <v>0</v>
      </c>
      <c r="P39" s="11">
        <v>232205416</v>
      </c>
      <c r="Q39" s="11">
        <v>6078546</v>
      </c>
      <c r="R39" s="11">
        <v>81966319</v>
      </c>
      <c r="S39" s="11">
        <v>3054000</v>
      </c>
      <c r="T39" s="11">
        <v>14748000</v>
      </c>
      <c r="U39" s="11">
        <f t="shared" si="8"/>
        <v>603545556</v>
      </c>
      <c r="V39" s="26"/>
      <c r="W39" s="54">
        <f t="shared" si="1"/>
        <v>585743556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s="17" customFormat="1" ht="22.5" customHeight="1">
      <c r="A40" s="25"/>
      <c r="B40" s="27" t="s">
        <v>96</v>
      </c>
      <c r="D40" s="24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6"/>
      <c r="W40" s="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s="17" customFormat="1" ht="22.5" customHeight="1">
      <c r="A41" s="25"/>
      <c r="B41" s="30">
        <v>30</v>
      </c>
      <c r="C41" s="31"/>
      <c r="D41" s="32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6"/>
      <c r="W41" s="5">
        <f t="shared" si="1"/>
        <v>0</v>
      </c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22.5" customHeight="1">
      <c r="A42" s="3"/>
      <c r="B42" s="30" t="s">
        <v>77</v>
      </c>
      <c r="C42" s="31"/>
      <c r="D42" s="32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2750574082</v>
      </c>
      <c r="J42" s="13">
        <f t="shared" si="9"/>
        <v>63431001318</v>
      </c>
      <c r="K42" s="13">
        <f t="shared" si="9"/>
        <v>586218042391</v>
      </c>
      <c r="L42" s="13">
        <f t="shared" si="9"/>
        <v>42554994134</v>
      </c>
      <c r="M42" s="13">
        <f t="shared" si="9"/>
        <v>45570243501</v>
      </c>
      <c r="N42" s="13">
        <f t="shared" si="9"/>
        <v>137285915</v>
      </c>
      <c r="O42" s="13">
        <f t="shared" si="9"/>
        <v>76194122697</v>
      </c>
      <c r="P42" s="13">
        <f t="shared" si="9"/>
        <v>0</v>
      </c>
      <c r="Q42" s="13">
        <f>SUM(Q43:Q45)</f>
        <v>208374549223</v>
      </c>
      <c r="R42" s="13">
        <f t="shared" si="9"/>
        <v>2257590191</v>
      </c>
      <c r="S42" s="13">
        <f t="shared" si="9"/>
        <v>0</v>
      </c>
      <c r="T42" s="13">
        <f t="shared" si="9"/>
        <v>0</v>
      </c>
      <c r="U42" s="52">
        <f t="shared" si="9"/>
        <v>1027488403452</v>
      </c>
      <c r="V42" s="2"/>
      <c r="W42" s="5">
        <f t="shared" si="1"/>
        <v>1027488403452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5"/>
      <c r="B43" s="27" t="s">
        <v>20</v>
      </c>
      <c r="D43" s="24" t="s">
        <v>42</v>
      </c>
      <c r="F43" s="11">
        <v>0</v>
      </c>
      <c r="G43" s="11"/>
      <c r="H43" s="11"/>
      <c r="I43" s="11">
        <v>321033941</v>
      </c>
      <c r="J43" s="11">
        <v>213066266</v>
      </c>
      <c r="K43" s="11">
        <v>1116816814</v>
      </c>
      <c r="L43" s="11">
        <v>129526787</v>
      </c>
      <c r="M43" s="11">
        <v>730812262</v>
      </c>
      <c r="N43" s="11">
        <v>137285915</v>
      </c>
      <c r="O43" s="11"/>
      <c r="P43" s="11"/>
      <c r="Q43" s="11"/>
      <c r="R43" s="11">
        <v>507680351</v>
      </c>
      <c r="S43" s="11"/>
      <c r="T43" s="11"/>
      <c r="U43" s="11">
        <f aca="true" t="shared" si="10" ref="U43:U49">SUM(F43:T43)</f>
        <v>3156222336</v>
      </c>
      <c r="V43" s="26"/>
      <c r="W43" s="54">
        <f t="shared" si="1"/>
        <v>3156222336</v>
      </c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s="17" customFormat="1" ht="22.5" customHeight="1">
      <c r="A44" s="25"/>
      <c r="B44" s="27" t="s">
        <v>39</v>
      </c>
      <c r="D44" s="24" t="s">
        <v>43</v>
      </c>
      <c r="F44" s="11"/>
      <c r="G44" s="11"/>
      <c r="H44" s="11"/>
      <c r="I44" s="11">
        <v>2429540141</v>
      </c>
      <c r="J44" s="11">
        <v>63217935052</v>
      </c>
      <c r="K44" s="11">
        <v>585101225577</v>
      </c>
      <c r="L44" s="11">
        <v>42425467347</v>
      </c>
      <c r="M44" s="11">
        <v>44839431239</v>
      </c>
      <c r="N44" s="11"/>
      <c r="O44" s="11">
        <v>76194122697</v>
      </c>
      <c r="P44" s="11"/>
      <c r="Q44" s="11">
        <v>208374549223</v>
      </c>
      <c r="R44" s="11">
        <v>1749909840</v>
      </c>
      <c r="S44" s="11"/>
      <c r="T44" s="11"/>
      <c r="U44" s="11">
        <f t="shared" si="10"/>
        <v>1024332181116</v>
      </c>
      <c r="V44" s="26"/>
      <c r="W44" s="54">
        <f t="shared" si="1"/>
        <v>1024332181116</v>
      </c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s="17" customFormat="1" ht="22.5" customHeight="1">
      <c r="A45" s="25"/>
      <c r="B45" s="27" t="s">
        <v>31</v>
      </c>
      <c r="D45" s="24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6"/>
      <c r="W45" s="5">
        <f t="shared" si="1"/>
        <v>0</v>
      </c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s="17" customFormat="1" ht="22.5" customHeight="1">
      <c r="A46" s="25"/>
      <c r="B46" s="23" t="s">
        <v>16</v>
      </c>
      <c r="D46" s="24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6"/>
      <c r="W46" s="5">
        <f t="shared" si="1"/>
        <v>0</v>
      </c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s="17" customFormat="1" ht="22.5" customHeight="1">
      <c r="A47" s="25"/>
      <c r="B47" s="23" t="s">
        <v>17</v>
      </c>
      <c r="D47" s="24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251959884822</v>
      </c>
      <c r="R47" s="11"/>
      <c r="S47" s="11"/>
      <c r="T47" s="11"/>
      <c r="U47" s="11">
        <f>SUM(F47:T47)</f>
        <v>251959884822</v>
      </c>
      <c r="V47" s="26"/>
      <c r="W47" s="54">
        <f t="shared" si="1"/>
        <v>251959884822</v>
      </c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s="17" customFormat="1" ht="22.5" customHeight="1">
      <c r="A48" s="25"/>
      <c r="B48" s="23" t="s">
        <v>78</v>
      </c>
      <c r="D48" s="24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22267802164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167262623227</v>
      </c>
      <c r="V48" s="26"/>
      <c r="W48" s="54">
        <f t="shared" si="1"/>
        <v>166165303227</v>
      </c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s="17" customFormat="1" ht="22.5" customHeight="1">
      <c r="A49" s="25"/>
      <c r="B49" s="30" t="s">
        <v>79</v>
      </c>
      <c r="C49" s="31"/>
      <c r="D49" s="32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6"/>
      <c r="W49" s="5">
        <f t="shared" si="1"/>
        <v>0</v>
      </c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269099000</v>
      </c>
      <c r="T51" s="10">
        <f>+T9-T25</f>
        <v>306685000</v>
      </c>
      <c r="U51" s="4">
        <f>+U9-U25</f>
        <v>-184066208584</v>
      </c>
      <c r="V51" s="4">
        <f>+V9-V25</f>
        <v>0</v>
      </c>
      <c r="W51" s="4">
        <f>+W9-W25</f>
        <v>-184641992584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8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Carmen Guastavino Garcia (Dirplan)</cp:lastModifiedBy>
  <cp:lastPrinted>2021-09-24T16:05:45Z</cp:lastPrinted>
  <dcterms:created xsi:type="dcterms:W3CDTF">1998-06-30T14:14:38Z</dcterms:created>
  <dcterms:modified xsi:type="dcterms:W3CDTF">2021-09-24T16:12:50Z</dcterms:modified>
  <cp:category/>
  <cp:version/>
  <cp:contentType/>
  <cp:contentStatus/>
</cp:coreProperties>
</file>