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armen Guastavino\Documents\DOCUMENTOS PRESTO CASA\INF PRES COVID\MAYO 2021\"/>
    </mc:Choice>
  </mc:AlternateContent>
  <xr:revisionPtr revIDLastSave="0" documentId="8_{5EF23ECD-3B0F-40DF-8080-CC94678BC77A}" xr6:coauthVersionLast="47" xr6:coauthVersionMax="47" xr10:uidLastSave="{00000000-0000-0000-0000-000000000000}"/>
  <bookViews>
    <workbookView xWindow="-120" yWindow="-120" windowWidth="24240" windowHeight="13140" tabRatio="642" activeTab="1" xr2:uid="{00000000-000D-0000-FFFF-FFFF00000000}"/>
  </bookViews>
  <sheets>
    <sheet name="VIGENTE FET" sheetId="7" r:id="rId1"/>
    <sheet name="EJECUTADO FET" sheetId="12" r:id="rId2"/>
    <sheet name="EJEC NO IMPRIMIR" sheetId="5" state="hidden" r:id="rId3"/>
  </sheets>
  <definedNames>
    <definedName name="_xlnm._FilterDatabase" localSheetId="2" hidden="1">'EJEC NO IMPRIMIR'!$A$8:$AH$8</definedName>
    <definedName name="_xlnm._FilterDatabase" localSheetId="1" hidden="1">'EJECUTADO FET'!$A$2:$AG$2</definedName>
    <definedName name="_xlnm._FilterDatabase" localSheetId="0" hidden="1">'VIGENTE FET'!$A$4:$AG$4</definedName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FET'!$A$1:$T$24</definedName>
    <definedName name="_xlnm.Print_Area" localSheetId="0">'VIGENTE FET'!$A$2:$T$25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FET'!$A:$C</definedName>
    <definedName name="_xlnm.Print_Titles" localSheetId="0">'VIGENTE FET'!$A:$C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calcId="191029"/>
</workbook>
</file>

<file path=xl/calcChain.xml><?xml version="1.0" encoding="utf-8"?>
<calcChain xmlns="http://schemas.openxmlformats.org/spreadsheetml/2006/main">
  <c r="S3" i="12" l="1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T5" i="12" l="1"/>
  <c r="V5" i="12" l="1"/>
  <c r="U26" i="12" l="1"/>
  <c r="T24" i="12"/>
  <c r="V24" i="12" s="1"/>
  <c r="T23" i="12"/>
  <c r="V23" i="12" s="1"/>
  <c r="T22" i="12"/>
  <c r="T21" i="12"/>
  <c r="V21" i="12" s="1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T19" i="12"/>
  <c r="T18" i="12"/>
  <c r="V18" i="12" s="1"/>
  <c r="T17" i="12"/>
  <c r="T16" i="12"/>
  <c r="T15" i="12"/>
  <c r="T14" i="12"/>
  <c r="V14" i="12" s="1"/>
  <c r="T13" i="12"/>
  <c r="V13" i="12" s="1"/>
  <c r="T12" i="12"/>
  <c r="V12" i="12" s="1"/>
  <c r="S11" i="12"/>
  <c r="R11" i="12"/>
  <c r="R8" i="12" s="1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T10" i="12"/>
  <c r="T9" i="12"/>
  <c r="V8" i="12"/>
  <c r="T7" i="12"/>
  <c r="V7" i="12" s="1"/>
  <c r="T6" i="12"/>
  <c r="T4" i="12"/>
  <c r="V4" i="12" s="1"/>
  <c r="V3" i="12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V15" i="12" l="1"/>
  <c r="V16" i="12"/>
  <c r="S8" i="12"/>
  <c r="S26" i="12" s="1"/>
  <c r="V9" i="12"/>
  <c r="V6" i="12"/>
  <c r="T3" i="12"/>
  <c r="V10" i="12"/>
  <c r="Q8" i="12"/>
  <c r="F8" i="12"/>
  <c r="R26" i="12"/>
  <c r="G8" i="12"/>
  <c r="M8" i="12"/>
  <c r="N8" i="12"/>
  <c r="V26" i="12"/>
  <c r="E8" i="12"/>
  <c r="T20" i="12"/>
  <c r="I8" i="12"/>
  <c r="K8" i="12"/>
  <c r="O8" i="12"/>
  <c r="P8" i="12"/>
  <c r="H8" i="12"/>
  <c r="J8" i="12"/>
  <c r="L8" i="12"/>
  <c r="T11" i="12"/>
  <c r="V11" i="12" s="1"/>
  <c r="V22" i="12"/>
  <c r="V17" i="12"/>
  <c r="U27" i="7"/>
  <c r="T25" i="7"/>
  <c r="V25" i="7" s="1"/>
  <c r="T24" i="7"/>
  <c r="V24" i="7" s="1"/>
  <c r="T23" i="7"/>
  <c r="V23" i="7" s="1"/>
  <c r="T22" i="7"/>
  <c r="V22" i="7" s="1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T20" i="7"/>
  <c r="T19" i="7"/>
  <c r="V19" i="7" s="1"/>
  <c r="T18" i="7"/>
  <c r="V18" i="7" s="1"/>
  <c r="T17" i="7"/>
  <c r="V17" i="7" s="1"/>
  <c r="T16" i="7"/>
  <c r="V16" i="7" s="1"/>
  <c r="T15" i="7"/>
  <c r="V15" i="7" s="1"/>
  <c r="T14" i="7"/>
  <c r="V14" i="7" s="1"/>
  <c r="T13" i="7"/>
  <c r="V13" i="7" s="1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T11" i="7"/>
  <c r="T10" i="7"/>
  <c r="T8" i="7"/>
  <c r="V8" i="7" s="1"/>
  <c r="T7" i="7"/>
  <c r="T6" i="7"/>
  <c r="V6" i="7" s="1"/>
  <c r="R9" i="7" l="1"/>
  <c r="V11" i="7"/>
  <c r="V20" i="12"/>
  <c r="F9" i="7"/>
  <c r="J9" i="7"/>
  <c r="J2" i="7" s="1"/>
  <c r="N9" i="7"/>
  <c r="G9" i="7"/>
  <c r="K9" i="7"/>
  <c r="O9" i="7"/>
  <c r="S9" i="7"/>
  <c r="S27" i="7" s="1"/>
  <c r="H9" i="7"/>
  <c r="L9" i="7"/>
  <c r="P9" i="7"/>
  <c r="E9" i="7"/>
  <c r="I9" i="7"/>
  <c r="M9" i="7"/>
  <c r="Q9" i="7"/>
  <c r="T8" i="12"/>
  <c r="T26" i="12" s="1"/>
  <c r="V7" i="7"/>
  <c r="T5" i="7"/>
  <c r="R27" i="7"/>
  <c r="V5" i="7"/>
  <c r="V10" i="7"/>
  <c r="T21" i="7"/>
  <c r="T12" i="7"/>
  <c r="Q2" i="7" l="1"/>
  <c r="H2" i="7"/>
  <c r="M2" i="7"/>
  <c r="F2" i="7"/>
  <c r="O2" i="7"/>
  <c r="V21" i="7"/>
  <c r="E2" i="7"/>
  <c r="P2" i="7"/>
  <c r="G2" i="7"/>
  <c r="V12" i="7"/>
  <c r="I2" i="7"/>
  <c r="K2" i="7"/>
  <c r="L2" i="7"/>
  <c r="N2" i="7"/>
  <c r="T9" i="7"/>
  <c r="T27" i="7" s="1"/>
  <c r="V9" i="7"/>
  <c r="V27" i="7" s="1"/>
  <c r="Q42" i="5" l="1"/>
  <c r="U41" i="5" l="1"/>
  <c r="W41" i="5" s="1"/>
  <c r="U44" i="5"/>
  <c r="G42" i="5"/>
  <c r="H42" i="5"/>
  <c r="I42" i="5"/>
  <c r="J42" i="5"/>
  <c r="K42" i="5"/>
  <c r="L42" i="5"/>
  <c r="M42" i="5"/>
  <c r="N42" i="5"/>
  <c r="O42" i="5"/>
  <c r="P42" i="5"/>
  <c r="R42" i="5"/>
  <c r="S42" i="5"/>
  <c r="T42" i="5"/>
  <c r="F42" i="5"/>
  <c r="V51" i="5" l="1"/>
  <c r="U49" i="5"/>
  <c r="W49" i="5" s="1"/>
  <c r="U48" i="5"/>
  <c r="W48" i="5" s="1"/>
  <c r="U47" i="5"/>
  <c r="W47" i="5" s="1"/>
  <c r="U46" i="5"/>
  <c r="W46" i="5" s="1"/>
  <c r="U45" i="5"/>
  <c r="U43" i="5"/>
  <c r="U40" i="5"/>
  <c r="U39" i="5"/>
  <c r="W39" i="5" s="1"/>
  <c r="U38" i="5"/>
  <c r="W38" i="5" s="1"/>
  <c r="U37" i="5"/>
  <c r="W37" i="5" s="1"/>
  <c r="U36" i="5"/>
  <c r="W36" i="5" s="1"/>
  <c r="U35" i="5"/>
  <c r="W35" i="5" s="1"/>
  <c r="U34" i="5"/>
  <c r="W34" i="5" s="1"/>
  <c r="U33" i="5"/>
  <c r="W33" i="5" s="1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U31" i="5"/>
  <c r="W31" i="5" s="1"/>
  <c r="U30" i="5"/>
  <c r="W30" i="5" s="1"/>
  <c r="U29" i="5"/>
  <c r="W29" i="5" s="1"/>
  <c r="U28" i="5"/>
  <c r="W28" i="5" s="1"/>
  <c r="U27" i="5"/>
  <c r="U26" i="5"/>
  <c r="W26" i="5" s="1"/>
  <c r="U24" i="5"/>
  <c r="W24" i="5" s="1"/>
  <c r="U23" i="5"/>
  <c r="W23" i="5" s="1"/>
  <c r="U22" i="5"/>
  <c r="W22" i="5" s="1"/>
  <c r="U21" i="5"/>
  <c r="W21" i="5" s="1"/>
  <c r="U20" i="5"/>
  <c r="W20" i="5" s="1"/>
  <c r="U19" i="5"/>
  <c r="W19" i="5" s="1"/>
  <c r="U18" i="5"/>
  <c r="W18" i="5" s="1"/>
  <c r="U17" i="5"/>
  <c r="U16" i="5"/>
  <c r="W16" i="5" s="1"/>
  <c r="T15" i="5"/>
  <c r="S15" i="5"/>
  <c r="R15" i="5"/>
  <c r="Q15" i="5"/>
  <c r="P15" i="5"/>
  <c r="O15" i="5"/>
  <c r="N15" i="5"/>
  <c r="N14" i="5" s="1"/>
  <c r="M15" i="5"/>
  <c r="L15" i="5"/>
  <c r="K15" i="5"/>
  <c r="J15" i="5"/>
  <c r="J14" i="5" s="1"/>
  <c r="I15" i="5"/>
  <c r="H15" i="5"/>
  <c r="G15" i="5"/>
  <c r="F15" i="5"/>
  <c r="U13" i="5"/>
  <c r="W13" i="5" s="1"/>
  <c r="U12" i="5"/>
  <c r="W12" i="5" s="1"/>
  <c r="U11" i="5"/>
  <c r="W11" i="5" s="1"/>
  <c r="U10" i="5"/>
  <c r="W10" i="5" s="1"/>
  <c r="Q14" i="5" l="1"/>
  <c r="Q9" i="5" s="1"/>
  <c r="F25" i="5"/>
  <c r="T25" i="5"/>
  <c r="S25" i="5"/>
  <c r="H25" i="5"/>
  <c r="G25" i="5"/>
  <c r="I25" i="5"/>
  <c r="W43" i="5"/>
  <c r="U42" i="5"/>
  <c r="W42" i="5" s="1"/>
  <c r="L25" i="5"/>
  <c r="N25" i="5"/>
  <c r="O25" i="5"/>
  <c r="Q25" i="5"/>
  <c r="K25" i="5"/>
  <c r="M25" i="5"/>
  <c r="P25" i="5"/>
  <c r="R25" i="5"/>
  <c r="J25" i="5"/>
  <c r="R14" i="5"/>
  <c r="G14" i="5"/>
  <c r="H14" i="5"/>
  <c r="T14" i="5"/>
  <c r="I14" i="5"/>
  <c r="K14" i="5"/>
  <c r="F14" i="5"/>
  <c r="S14" i="5"/>
  <c r="L14" i="5"/>
  <c r="M14" i="5"/>
  <c r="O14" i="5"/>
  <c r="P14" i="5"/>
  <c r="U32" i="5"/>
  <c r="W32" i="5" s="1"/>
  <c r="U15" i="5"/>
  <c r="W15" i="5" s="1"/>
  <c r="W27" i="5"/>
  <c r="W17" i="5"/>
  <c r="W45" i="5"/>
  <c r="W25" i="5" l="1"/>
  <c r="H9" i="5"/>
  <c r="P9" i="5"/>
  <c r="F9" i="5"/>
  <c r="G9" i="5"/>
  <c r="O9" i="5"/>
  <c r="K9" i="5"/>
  <c r="R9" i="5"/>
  <c r="S9" i="5"/>
  <c r="S51" i="5" s="1"/>
  <c r="N9" i="5"/>
  <c r="J9" i="5"/>
  <c r="M9" i="5"/>
  <c r="I9" i="5"/>
  <c r="L9" i="5"/>
  <c r="T9" i="5"/>
  <c r="T51" i="5" s="1"/>
  <c r="U25" i="5"/>
  <c r="Y25" i="5" s="1"/>
  <c r="U14" i="5"/>
  <c r="U9" i="5" s="1"/>
  <c r="Y9" i="5" l="1"/>
  <c r="W14" i="5"/>
  <c r="W9" i="5" s="1"/>
  <c r="W51" i="5" s="1"/>
  <c r="U51" i="5"/>
</calcChain>
</file>

<file path=xl/sharedStrings.xml><?xml version="1.0" encoding="utf-8"?>
<sst xmlns="http://schemas.openxmlformats.org/spreadsheetml/2006/main" count="253" uniqueCount="118">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</sst>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General_)"/>
    <numFmt numFmtId="165" formatCode="dd/mm_)"/>
  </numFmts>
  <fonts count="28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0"/>
      <name val="Courier"/>
    </font>
    <font>
      <sz val="1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164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16" applyNumberFormat="0" applyAlignment="0" applyProtection="0"/>
    <xf numFmtId="0" fontId="10" fillId="22" borderId="17" applyNumberFormat="0" applyAlignment="0" applyProtection="0"/>
    <xf numFmtId="0" fontId="11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16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6" fillId="0" borderId="0"/>
    <xf numFmtId="0" fontId="6" fillId="32" borderId="19" applyNumberFormat="0" applyFont="0" applyAlignment="0" applyProtection="0"/>
    <xf numFmtId="0" fontId="16" fillId="2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12" fillId="0" borderId="23" applyNumberFormat="0" applyFill="0" applyAlignment="0" applyProtection="0"/>
    <xf numFmtId="0" fontId="22" fillId="0" borderId="24" applyNumberFormat="0" applyFill="0" applyAlignment="0" applyProtection="0"/>
    <xf numFmtId="41" fontId="24" fillId="0" borderId="0" applyFont="0" applyFill="0" applyBorder="0" applyAlignment="0" applyProtection="0"/>
  </cellStyleXfs>
  <cellXfs count="99">
    <xf numFmtId="164" fontId="0" fillId="0" borderId="0" xfId="0"/>
    <xf numFmtId="164" fontId="3" fillId="0" borderId="0" xfId="0" applyFont="1"/>
    <xf numFmtId="37" fontId="3" fillId="0" borderId="0" xfId="0" applyNumberFormat="1" applyFont="1" applyProtection="1"/>
    <xf numFmtId="164" fontId="3" fillId="0" borderId="3" xfId="0" applyFont="1" applyBorder="1"/>
    <xf numFmtId="3" fontId="3" fillId="0" borderId="0" xfId="0" applyNumberFormat="1" applyFont="1" applyProtection="1"/>
    <xf numFmtId="37" fontId="4" fillId="0" borderId="0" xfId="0" applyNumberFormat="1" applyFont="1" applyFill="1" applyProtection="1"/>
    <xf numFmtId="37" fontId="3" fillId="0" borderId="0" xfId="0" applyNumberFormat="1" applyFont="1" applyFill="1" applyProtection="1"/>
    <xf numFmtId="164" fontId="3" fillId="0" borderId="0" xfId="0" applyFont="1" applyAlignment="1"/>
    <xf numFmtId="164" fontId="1" fillId="0" borderId="0" xfId="0" applyFont="1" applyAlignment="1"/>
    <xf numFmtId="37" fontId="3" fillId="0" borderId="2" xfId="0" quotePrefix="1" applyNumberFormat="1" applyFont="1" applyFill="1" applyBorder="1" applyAlignment="1" applyProtection="1">
      <alignment horizontal="center"/>
    </xf>
    <xf numFmtId="3" fontId="3" fillId="0" borderId="0" xfId="0" applyNumberFormat="1" applyFont="1" applyFill="1" applyProtection="1"/>
    <xf numFmtId="3" fontId="5" fillId="0" borderId="9" xfId="0" applyNumberFormat="1" applyFont="1" applyFill="1" applyBorder="1" applyProtection="1"/>
    <xf numFmtId="3" fontId="5" fillId="0" borderId="1" xfId="0" applyNumberFormat="1" applyFont="1" applyFill="1" applyBorder="1" applyProtection="1"/>
    <xf numFmtId="3" fontId="5" fillId="0" borderId="2" xfId="0" applyNumberFormat="1" applyFont="1" applyFill="1" applyBorder="1" applyProtection="1"/>
    <xf numFmtId="164" fontId="3" fillId="0" borderId="1" xfId="0" applyFont="1" applyFill="1" applyBorder="1" applyAlignment="1">
      <alignment horizontal="center"/>
    </xf>
    <xf numFmtId="164" fontId="3" fillId="0" borderId="0" xfId="0" applyFont="1" applyFill="1"/>
    <xf numFmtId="164" fontId="3" fillId="0" borderId="0" xfId="0" applyFont="1" applyFill="1" applyAlignment="1" applyProtection="1">
      <alignment horizontal="left"/>
    </xf>
    <xf numFmtId="164" fontId="3" fillId="0" borderId="0" xfId="0" applyFont="1" applyFill="1" applyBorder="1"/>
    <xf numFmtId="164" fontId="2" fillId="0" borderId="1" xfId="0" applyFont="1" applyFill="1" applyBorder="1" applyAlignment="1">
      <alignment horizontal="center"/>
    </xf>
    <xf numFmtId="164" fontId="23" fillId="0" borderId="0" xfId="0" applyFont="1" applyFill="1"/>
    <xf numFmtId="165" fontId="1" fillId="0" borderId="0" xfId="0" applyNumberFormat="1" applyFont="1" applyFill="1" applyProtection="1"/>
    <xf numFmtId="37" fontId="2" fillId="0" borderId="2" xfId="0" applyNumberFormat="1" applyFont="1" applyFill="1" applyBorder="1" applyAlignment="1" applyProtection="1">
      <alignment horizontal="center"/>
    </xf>
    <xf numFmtId="37" fontId="3" fillId="0" borderId="15" xfId="0" quotePrefix="1" applyNumberFormat="1" applyFont="1" applyFill="1" applyBorder="1" applyAlignment="1" applyProtection="1">
      <alignment horizontal="center"/>
    </xf>
    <xf numFmtId="37" fontId="3" fillId="0" borderId="3" xfId="0" applyNumberFormat="1" applyFont="1" applyFill="1" applyBorder="1" applyAlignment="1" applyProtection="1">
      <alignment horizontal="left"/>
    </xf>
    <xf numFmtId="164" fontId="3" fillId="0" borderId="3" xfId="0" applyFont="1" applyFill="1" applyBorder="1"/>
    <xf numFmtId="37" fontId="3" fillId="0" borderId="0" xfId="0" applyNumberFormat="1" applyFont="1" applyFill="1" applyBorder="1" applyProtection="1"/>
    <xf numFmtId="37" fontId="3" fillId="0" borderId="15" xfId="0" quotePrefix="1" applyNumberFormat="1" applyFont="1" applyFill="1" applyBorder="1" applyAlignment="1" applyProtection="1">
      <alignment horizontal="right"/>
    </xf>
    <xf numFmtId="37" fontId="3" fillId="0" borderId="0" xfId="0" applyNumberFormat="1" applyFont="1" applyFill="1" applyAlignment="1" applyProtection="1">
      <alignment horizontal="left"/>
    </xf>
    <xf numFmtId="164" fontId="3" fillId="0" borderId="3" xfId="0" applyFont="1" applyFill="1" applyBorder="1" applyAlignment="1" applyProtection="1">
      <alignment horizontal="left"/>
    </xf>
    <xf numFmtId="37" fontId="3" fillId="0" borderId="13" xfId="0" quotePrefix="1" applyNumberFormat="1" applyFont="1" applyFill="1" applyBorder="1" applyAlignment="1" applyProtection="1">
      <alignment horizontal="center"/>
    </xf>
    <xf numFmtId="164" fontId="3" fillId="0" borderId="7" xfId="0" applyFont="1" applyFill="1" applyBorder="1"/>
    <xf numFmtId="37" fontId="3" fillId="0" borderId="8" xfId="0" applyNumberFormat="1" applyFont="1" applyFill="1" applyBorder="1" applyAlignment="1" applyProtection="1">
      <alignment horizontal="left"/>
    </xf>
    <xf numFmtId="164" fontId="1" fillId="0" borderId="0" xfId="0" applyFont="1" applyFill="1" applyAlignment="1" applyProtection="1">
      <alignment horizontal="left"/>
    </xf>
    <xf numFmtId="164" fontId="3" fillId="0" borderId="0" xfId="0" applyFont="1" applyFill="1" applyAlignment="1"/>
    <xf numFmtId="164" fontId="1" fillId="0" borderId="0" xfId="0" applyFont="1" applyFill="1" applyAlignment="1"/>
    <xf numFmtId="37" fontId="1" fillId="0" borderId="0" xfId="0" applyNumberFormat="1" applyFont="1" applyFill="1" applyAlignment="1" applyProtection="1">
      <alignment horizontal="left"/>
    </xf>
    <xf numFmtId="164" fontId="3" fillId="0" borderId="5" xfId="0" applyFont="1" applyFill="1" applyBorder="1"/>
    <xf numFmtId="39" fontId="3" fillId="0" borderId="0" xfId="0" applyNumberFormat="1" applyFont="1" applyFill="1" applyProtection="1"/>
    <xf numFmtId="37" fontId="3" fillId="0" borderId="4" xfId="0" quotePrefix="1" applyNumberFormat="1" applyFont="1" applyFill="1" applyBorder="1" applyAlignment="1" applyProtection="1">
      <alignment horizontal="right"/>
    </xf>
    <xf numFmtId="37" fontId="3" fillId="0" borderId="6" xfId="0" applyNumberFormat="1" applyFont="1" applyFill="1" applyBorder="1" applyAlignment="1" applyProtection="1">
      <alignment horizontal="left"/>
    </xf>
    <xf numFmtId="164" fontId="23" fillId="0" borderId="0" xfId="0" applyFont="1" applyFill="1" applyAlignment="1"/>
    <xf numFmtId="164" fontId="2" fillId="0" borderId="3" xfId="0" applyFont="1" applyFill="1" applyBorder="1" applyAlignment="1">
      <alignment vertical="center"/>
    </xf>
    <xf numFmtId="37" fontId="2" fillId="0" borderId="14" xfId="0" applyNumberFormat="1" applyFont="1" applyFill="1" applyBorder="1" applyAlignment="1" applyProtection="1">
      <alignment horizontal="left" vertical="center"/>
    </xf>
    <xf numFmtId="164" fontId="2" fillId="0" borderId="10" xfId="0" applyFont="1" applyFill="1" applyBorder="1" applyAlignment="1">
      <alignment vertical="center"/>
    </xf>
    <xf numFmtId="37" fontId="2" fillId="0" borderId="11" xfId="0" applyNumberFormat="1" applyFont="1" applyFill="1" applyBorder="1" applyAlignment="1" applyProtection="1">
      <alignment horizontal="center" vertical="center"/>
    </xf>
    <xf numFmtId="164" fontId="2" fillId="0" borderId="0" xfId="0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/>
    </xf>
    <xf numFmtId="37" fontId="3" fillId="0" borderId="12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>
      <alignment vertical="center"/>
    </xf>
    <xf numFmtId="164" fontId="2" fillId="0" borderId="14" xfId="0" applyFont="1" applyFill="1" applyBorder="1" applyAlignment="1">
      <alignment vertical="center"/>
    </xf>
    <xf numFmtId="3" fontId="5" fillId="0" borderId="12" xfId="0" applyNumberFormat="1" applyFont="1" applyFill="1" applyBorder="1" applyProtection="1"/>
    <xf numFmtId="37" fontId="4" fillId="34" borderId="0" xfId="0" applyNumberFormat="1" applyFont="1" applyFill="1" applyProtection="1"/>
    <xf numFmtId="41" fontId="3" fillId="0" borderId="0" xfId="43" applyFont="1" applyFill="1"/>
    <xf numFmtId="164" fontId="23" fillId="33" borderId="0" xfId="0" applyFont="1" applyFill="1" applyAlignment="1">
      <alignment horizontal="center"/>
    </xf>
    <xf numFmtId="164" fontId="25" fillId="0" borderId="0" xfId="0" applyFont="1" applyFill="1" applyAlignment="1" applyProtection="1">
      <alignment horizontal="left"/>
    </xf>
    <xf numFmtId="37" fontId="25" fillId="0" borderId="0" xfId="0" applyNumberFormat="1" applyFont="1" applyFill="1" applyAlignment="1" applyProtection="1">
      <alignment horizontal="left"/>
    </xf>
    <xf numFmtId="165" fontId="25" fillId="0" borderId="0" xfId="0" applyNumberFormat="1" applyFont="1" applyFill="1" applyProtection="1"/>
    <xf numFmtId="164" fontId="25" fillId="0" borderId="0" xfId="0" applyFont="1"/>
    <xf numFmtId="164" fontId="25" fillId="0" borderId="0" xfId="0" applyFont="1" applyFill="1"/>
    <xf numFmtId="164" fontId="26" fillId="0" borderId="0" xfId="0" applyFont="1" applyFill="1"/>
    <xf numFmtId="41" fontId="25" fillId="0" borderId="0" xfId="43" applyFont="1" applyFill="1"/>
    <xf numFmtId="164" fontId="25" fillId="0" borderId="0" xfId="0" applyFont="1" applyFill="1" applyBorder="1"/>
    <xf numFmtId="164" fontId="25" fillId="0" borderId="1" xfId="0" applyFont="1" applyFill="1" applyBorder="1" applyAlignment="1">
      <alignment horizontal="center"/>
    </xf>
    <xf numFmtId="164" fontId="25" fillId="0" borderId="1" xfId="0" applyFont="1" applyFill="1" applyBorder="1" applyAlignment="1">
      <alignment horizontal="center" wrapText="1"/>
    </xf>
    <xf numFmtId="164" fontId="27" fillId="0" borderId="1" xfId="0" applyFont="1" applyFill="1" applyBorder="1" applyAlignment="1">
      <alignment horizontal="center"/>
    </xf>
    <xf numFmtId="37" fontId="25" fillId="0" borderId="2" xfId="0" quotePrefix="1" applyNumberFormat="1" applyFont="1" applyFill="1" applyBorder="1" applyAlignment="1" applyProtection="1">
      <alignment horizontal="center"/>
    </xf>
    <xf numFmtId="37" fontId="27" fillId="0" borderId="2" xfId="0" applyNumberFormat="1" applyFont="1" applyFill="1" applyBorder="1" applyAlignment="1" applyProtection="1">
      <alignment horizontal="center"/>
    </xf>
    <xf numFmtId="37" fontId="27" fillId="0" borderId="14" xfId="0" applyNumberFormat="1" applyFont="1" applyFill="1" applyBorder="1" applyAlignment="1" applyProtection="1">
      <alignment horizontal="left" vertical="center"/>
    </xf>
    <xf numFmtId="164" fontId="27" fillId="0" borderId="10" xfId="0" applyFont="1" applyFill="1" applyBorder="1" applyAlignment="1">
      <alignment vertical="center"/>
    </xf>
    <xf numFmtId="37" fontId="27" fillId="0" borderId="11" xfId="0" applyNumberFormat="1" applyFont="1" applyFill="1" applyBorder="1" applyAlignment="1" applyProtection="1">
      <alignment horizontal="center" vertical="center"/>
    </xf>
    <xf numFmtId="164" fontId="27" fillId="0" borderId="0" xfId="0" applyFont="1" applyFill="1" applyBorder="1" applyAlignment="1">
      <alignment vertical="center"/>
    </xf>
    <xf numFmtId="3" fontId="27" fillId="0" borderId="12" xfId="0" applyNumberFormat="1" applyFont="1" applyFill="1" applyBorder="1" applyAlignment="1" applyProtection="1">
      <alignment vertical="center"/>
    </xf>
    <xf numFmtId="37" fontId="25" fillId="0" borderId="15" xfId="0" applyNumberFormat="1" applyFont="1" applyFill="1" applyBorder="1" applyAlignment="1" applyProtection="1">
      <alignment vertical="center"/>
    </xf>
    <xf numFmtId="37" fontId="25" fillId="0" borderId="11" xfId="0" applyNumberFormat="1" applyFont="1" applyFill="1" applyBorder="1" applyAlignment="1" applyProtection="1">
      <alignment vertical="center"/>
    </xf>
    <xf numFmtId="37" fontId="25" fillId="0" borderId="0" xfId="0" applyNumberFormat="1" applyFont="1" applyFill="1" applyAlignment="1" applyProtection="1">
      <alignment vertical="center"/>
    </xf>
    <xf numFmtId="164" fontId="25" fillId="0" borderId="0" xfId="0" applyFont="1" applyFill="1" applyAlignment="1">
      <alignment vertical="center"/>
    </xf>
    <xf numFmtId="37" fontId="25" fillId="0" borderId="15" xfId="0" quotePrefix="1" applyNumberFormat="1" applyFont="1" applyFill="1" applyBorder="1" applyAlignment="1" applyProtection="1">
      <alignment horizontal="center"/>
    </xf>
    <xf numFmtId="37" fontId="25" fillId="0" borderId="3" xfId="0" applyNumberFormat="1" applyFont="1" applyFill="1" applyBorder="1" applyAlignment="1" applyProtection="1">
      <alignment horizontal="left"/>
    </xf>
    <xf numFmtId="3" fontId="25" fillId="0" borderId="9" xfId="0" applyNumberFormat="1" applyFont="1" applyFill="1" applyBorder="1" applyProtection="1"/>
    <xf numFmtId="37" fontId="25" fillId="0" borderId="0" xfId="0" applyNumberFormat="1" applyFont="1" applyFill="1" applyBorder="1" applyProtection="1"/>
    <xf numFmtId="37" fontId="25" fillId="0" borderId="0" xfId="0" applyNumberFormat="1" applyFont="1" applyFill="1" applyProtection="1"/>
    <xf numFmtId="164" fontId="27" fillId="0" borderId="14" xfId="0" applyFont="1" applyFill="1" applyBorder="1" applyAlignment="1">
      <alignment vertical="center"/>
    </xf>
    <xf numFmtId="37" fontId="25" fillId="0" borderId="12" xfId="0" applyNumberFormat="1" applyFont="1" applyFill="1" applyBorder="1" applyAlignment="1" applyProtection="1">
      <alignment vertical="center"/>
    </xf>
    <xf numFmtId="164" fontId="25" fillId="0" borderId="3" xfId="0" applyFont="1" applyFill="1" applyBorder="1" applyAlignment="1" applyProtection="1">
      <alignment horizontal="left"/>
    </xf>
    <xf numFmtId="37" fontId="25" fillId="0" borderId="4" xfId="0" quotePrefix="1" applyNumberFormat="1" applyFont="1" applyFill="1" applyBorder="1" applyAlignment="1" applyProtection="1">
      <alignment horizontal="right"/>
    </xf>
    <xf numFmtId="164" fontId="25" fillId="0" borderId="5" xfId="0" applyFont="1" applyFill="1" applyBorder="1"/>
    <xf numFmtId="37" fontId="25" fillId="0" borderId="6" xfId="0" applyNumberFormat="1" applyFont="1" applyFill="1" applyBorder="1" applyAlignment="1" applyProtection="1">
      <alignment horizontal="left"/>
    </xf>
    <xf numFmtId="3" fontId="25" fillId="0" borderId="1" xfId="0" applyNumberFormat="1" applyFont="1" applyFill="1" applyBorder="1" applyProtection="1"/>
    <xf numFmtId="37" fontId="25" fillId="0" borderId="15" xfId="0" quotePrefix="1" applyNumberFormat="1" applyFont="1" applyFill="1" applyBorder="1" applyAlignment="1" applyProtection="1">
      <alignment horizontal="right"/>
    </xf>
    <xf numFmtId="37" fontId="25" fillId="0" borderId="13" xfId="0" quotePrefix="1" applyNumberFormat="1" applyFont="1" applyFill="1" applyBorder="1" applyAlignment="1" applyProtection="1">
      <alignment horizontal="center"/>
    </xf>
    <xf numFmtId="164" fontId="25" fillId="0" borderId="7" xfId="0" applyFont="1" applyFill="1" applyBorder="1"/>
    <xf numFmtId="37" fontId="25" fillId="0" borderId="8" xfId="0" applyNumberFormat="1" applyFont="1" applyFill="1" applyBorder="1" applyAlignment="1" applyProtection="1">
      <alignment horizontal="left"/>
    </xf>
    <xf numFmtId="3" fontId="25" fillId="0" borderId="2" xfId="0" applyNumberFormat="1" applyFont="1" applyFill="1" applyBorder="1" applyProtection="1"/>
    <xf numFmtId="3" fontId="25" fillId="0" borderId="2" xfId="0" applyNumberFormat="1" applyFont="1" applyBorder="1" applyProtection="1"/>
    <xf numFmtId="37" fontId="25" fillId="0" borderId="0" xfId="0" applyNumberFormat="1" applyFont="1" applyProtection="1"/>
    <xf numFmtId="3" fontId="25" fillId="0" borderId="0" xfId="0" applyNumberFormat="1" applyFont="1" applyFill="1" applyProtection="1"/>
    <xf numFmtId="3" fontId="25" fillId="0" borderId="0" xfId="0" applyNumberFormat="1" applyFont="1" applyProtection="1"/>
    <xf numFmtId="39" fontId="25" fillId="0" borderId="0" xfId="0" applyNumberFormat="1" applyFont="1" applyFill="1" applyProtection="1"/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" xfId="43" builtinId="6"/>
    <cellStyle name="Neutral" xfId="32" builtinId="28" customBuiltin="1"/>
    <cellStyle name="Normal" xfId="0" builtinId="0"/>
    <cellStyle name="Normal 2" xfId="33" xr:uid="{00000000-0005-0000-0000-000023000000}"/>
    <cellStyle name="Notas 2" xfId="34" xr:uid="{00000000-0005-0000-0000-000024000000}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G87"/>
  <sheetViews>
    <sheetView view="pageLayout" zoomScaleNormal="60" workbookViewId="0">
      <selection activeCell="F62" sqref="F62"/>
    </sheetView>
  </sheetViews>
  <sheetFormatPr baseColWidth="10" defaultColWidth="9.625" defaultRowHeight="18" customHeight="1" x14ac:dyDescent="0.2"/>
  <cols>
    <col min="1" max="1" width="7.25" style="59" customWidth="1"/>
    <col min="2" max="2" width="0.875" style="59" customWidth="1"/>
    <col min="3" max="3" width="40.75" style="59" customWidth="1"/>
    <col min="4" max="4" width="2.5" style="59" customWidth="1"/>
    <col min="5" max="8" width="14.625" style="59" customWidth="1"/>
    <col min="9" max="9" width="16.625" style="59" customWidth="1"/>
    <col min="10" max="10" width="18.25" style="59" customWidth="1"/>
    <col min="11" max="11" width="16.625" style="59" customWidth="1"/>
    <col min="12" max="13" width="14.625" style="59" customWidth="1"/>
    <col min="14" max="14" width="16.125" style="59" customWidth="1"/>
    <col min="15" max="15" width="14.625" style="59" customWidth="1"/>
    <col min="16" max="17" width="16.625" style="59" customWidth="1"/>
    <col min="18" max="18" width="12.125" style="59" customWidth="1"/>
    <col min="19" max="19" width="11" style="59" customWidth="1"/>
    <col min="20" max="20" width="17.75" style="58" customWidth="1"/>
    <col min="21" max="21" width="2.5" style="58" customWidth="1"/>
    <col min="22" max="22" width="18.375" style="58" hidden="1" customWidth="1"/>
    <col min="23" max="23" width="19.125" style="59" hidden="1" customWidth="1"/>
    <col min="24" max="24" width="17.125" style="58" customWidth="1"/>
    <col min="25" max="25" width="9.625" style="58" customWidth="1"/>
    <col min="26" max="26" width="16.75" style="58" customWidth="1"/>
    <col min="27" max="30" width="9.625" style="58" customWidth="1"/>
    <col min="31" max="31" width="10.875" style="58" bestFit="1" customWidth="1"/>
    <col min="32" max="16384" width="9.625" style="58"/>
  </cols>
  <sheetData>
    <row r="1" spans="1:33" ht="18" customHeight="1" x14ac:dyDescent="0.2">
      <c r="N1" s="60"/>
    </row>
    <row r="2" spans="1:33" s="59" customFormat="1" ht="18" customHeight="1" x14ac:dyDescent="0.2">
      <c r="A2" s="56"/>
      <c r="E2" s="61">
        <f>+E5-E9</f>
        <v>0</v>
      </c>
      <c r="F2" s="61">
        <f t="shared" ref="F2:Q2" si="0">+F5-F9</f>
        <v>0</v>
      </c>
      <c r="G2" s="61">
        <f t="shared" si="0"/>
        <v>0</v>
      </c>
      <c r="H2" s="61">
        <f t="shared" si="0"/>
        <v>0</v>
      </c>
      <c r="I2" s="61">
        <f t="shared" si="0"/>
        <v>0</v>
      </c>
      <c r="J2" s="61">
        <f t="shared" si="0"/>
        <v>0</v>
      </c>
      <c r="K2" s="61">
        <f t="shared" si="0"/>
        <v>0</v>
      </c>
      <c r="L2" s="61">
        <f t="shared" si="0"/>
        <v>0</v>
      </c>
      <c r="M2" s="61">
        <f t="shared" si="0"/>
        <v>0</v>
      </c>
      <c r="N2" s="61">
        <f t="shared" si="0"/>
        <v>0</v>
      </c>
      <c r="O2" s="61">
        <f t="shared" si="0"/>
        <v>0</v>
      </c>
      <c r="P2" s="61">
        <f t="shared" si="0"/>
        <v>0</v>
      </c>
      <c r="Q2" s="61">
        <f t="shared" si="0"/>
        <v>0</v>
      </c>
    </row>
    <row r="3" spans="1:33" s="59" customFormat="1" ht="18" customHeight="1" x14ac:dyDescent="0.2">
      <c r="A3" s="55"/>
      <c r="D3" s="62"/>
      <c r="E3" s="63" t="s">
        <v>53</v>
      </c>
      <c r="F3" s="63" t="s">
        <v>54</v>
      </c>
      <c r="G3" s="63" t="s">
        <v>55</v>
      </c>
      <c r="H3" s="63" t="s">
        <v>65</v>
      </c>
      <c r="I3" s="63" t="s">
        <v>66</v>
      </c>
      <c r="J3" s="63" t="s">
        <v>56</v>
      </c>
      <c r="K3" s="63" t="s">
        <v>57</v>
      </c>
      <c r="L3" s="63" t="s">
        <v>58</v>
      </c>
      <c r="M3" s="63" t="s">
        <v>60</v>
      </c>
      <c r="N3" s="63" t="s">
        <v>80</v>
      </c>
      <c r="O3" s="63" t="s">
        <v>61</v>
      </c>
      <c r="P3" s="64" t="s">
        <v>103</v>
      </c>
      <c r="Q3" s="63" t="s">
        <v>62</v>
      </c>
      <c r="R3" s="63" t="s">
        <v>63</v>
      </c>
      <c r="S3" s="63" t="s">
        <v>49</v>
      </c>
      <c r="T3" s="65" t="s">
        <v>50</v>
      </c>
      <c r="V3" s="59" t="s">
        <v>69</v>
      </c>
    </row>
    <row r="4" spans="1:33" s="59" customFormat="1" ht="18" customHeight="1" x14ac:dyDescent="0.2">
      <c r="A4" s="57"/>
      <c r="D4" s="62"/>
      <c r="E4" s="66" t="s">
        <v>104</v>
      </c>
      <c r="F4" s="66" t="s">
        <v>105</v>
      </c>
      <c r="G4" s="66" t="s">
        <v>106</v>
      </c>
      <c r="H4" s="66" t="s">
        <v>107</v>
      </c>
      <c r="I4" s="66" t="s">
        <v>108</v>
      </c>
      <c r="J4" s="66" t="s">
        <v>109</v>
      </c>
      <c r="K4" s="66" t="s">
        <v>110</v>
      </c>
      <c r="L4" s="66" t="s">
        <v>111</v>
      </c>
      <c r="M4" s="66" t="s">
        <v>112</v>
      </c>
      <c r="N4" s="66" t="s">
        <v>113</v>
      </c>
      <c r="O4" s="66" t="s">
        <v>114</v>
      </c>
      <c r="P4" s="66" t="s">
        <v>115</v>
      </c>
      <c r="Q4" s="66" t="s">
        <v>116</v>
      </c>
      <c r="R4" s="66" t="s">
        <v>93</v>
      </c>
      <c r="S4" s="66" t="s">
        <v>94</v>
      </c>
      <c r="T4" s="67" t="s">
        <v>64</v>
      </c>
      <c r="V4" s="59" t="s">
        <v>70</v>
      </c>
    </row>
    <row r="5" spans="1:33" s="76" customFormat="1" ht="24.95" customHeight="1" x14ac:dyDescent="0.15">
      <c r="A5" s="68" t="s">
        <v>0</v>
      </c>
      <c r="B5" s="69"/>
      <c r="C5" s="70" t="s">
        <v>1</v>
      </c>
      <c r="D5" s="71"/>
      <c r="E5" s="72">
        <f>+SUM(E7:E8)</f>
        <v>30961</v>
      </c>
      <c r="F5" s="72">
        <f t="shared" ref="F5:S5" si="1">+SUM(F7:F8)</f>
        <v>211809</v>
      </c>
      <c r="G5" s="72">
        <f t="shared" si="1"/>
        <v>227682</v>
      </c>
      <c r="H5" s="72">
        <f t="shared" si="1"/>
        <v>5976062</v>
      </c>
      <c r="I5" s="72">
        <f t="shared" si="1"/>
        <v>101552847</v>
      </c>
      <c r="J5" s="72">
        <f t="shared" si="1"/>
        <v>482883827</v>
      </c>
      <c r="K5" s="72">
        <f t="shared" si="1"/>
        <v>10492318</v>
      </c>
      <c r="L5" s="72">
        <f t="shared" si="1"/>
        <v>46815131</v>
      </c>
      <c r="M5" s="72">
        <f t="shared" si="1"/>
        <v>186033</v>
      </c>
      <c r="N5" s="72">
        <f t="shared" si="1"/>
        <v>84714065</v>
      </c>
      <c r="O5" s="72">
        <f t="shared" si="1"/>
        <v>869642</v>
      </c>
      <c r="P5" s="72">
        <f t="shared" si="1"/>
        <v>25519337</v>
      </c>
      <c r="Q5" s="72">
        <f t="shared" si="1"/>
        <v>10120399</v>
      </c>
      <c r="R5" s="72">
        <f t="shared" si="1"/>
        <v>0</v>
      </c>
      <c r="S5" s="72">
        <f t="shared" si="1"/>
        <v>0</v>
      </c>
      <c r="T5" s="72">
        <f>SUM(T7,T8)</f>
        <v>769600113</v>
      </c>
      <c r="U5" s="73"/>
      <c r="V5" s="74" t="e">
        <f>SUM(#REF!,#REF!,#REF!,#REF!,#REF!,#REF!,#REF!,V6,V7,V8,#REF!)</f>
        <v>#REF!</v>
      </c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spans="1:33" s="62" customFormat="1" ht="22.5" customHeight="1" x14ac:dyDescent="0.2">
      <c r="A6" s="77"/>
      <c r="C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>
        <f t="shared" ref="T6:T8" si="2">SUM(E6:S6)</f>
        <v>0</v>
      </c>
      <c r="U6" s="80"/>
      <c r="V6" s="81">
        <f t="shared" ref="V6:V25" si="3">+T6-S6-R6</f>
        <v>0</v>
      </c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</row>
    <row r="7" spans="1:33" s="62" customFormat="1" ht="22.5" customHeight="1" x14ac:dyDescent="0.2">
      <c r="A7" s="77" t="s">
        <v>73</v>
      </c>
      <c r="C7" s="78" t="s">
        <v>51</v>
      </c>
      <c r="E7" s="79">
        <v>30961</v>
      </c>
      <c r="F7" s="79">
        <v>211809</v>
      </c>
      <c r="G7" s="79">
        <v>227682</v>
      </c>
      <c r="H7" s="79">
        <v>5976062</v>
      </c>
      <c r="I7" s="79">
        <v>101552847</v>
      </c>
      <c r="J7" s="79">
        <v>482883827</v>
      </c>
      <c r="K7" s="79">
        <v>10492318</v>
      </c>
      <c r="L7" s="79">
        <v>46815131</v>
      </c>
      <c r="M7" s="79">
        <v>186033</v>
      </c>
      <c r="N7" s="79">
        <v>84714065</v>
      </c>
      <c r="O7" s="79">
        <v>869642</v>
      </c>
      <c r="P7" s="79">
        <v>25519337</v>
      </c>
      <c r="Q7" s="79">
        <v>10120399</v>
      </c>
      <c r="R7" s="79"/>
      <c r="S7" s="79"/>
      <c r="T7" s="79">
        <f t="shared" si="2"/>
        <v>769600113</v>
      </c>
      <c r="U7" s="80"/>
      <c r="V7" s="81">
        <f t="shared" si="3"/>
        <v>769600113</v>
      </c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1:33" s="62" customFormat="1" ht="22.5" customHeight="1" x14ac:dyDescent="0.2">
      <c r="A8" s="77"/>
      <c r="C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>
        <f t="shared" si="2"/>
        <v>0</v>
      </c>
      <c r="U8" s="80"/>
      <c r="V8" s="81">
        <f t="shared" si="3"/>
        <v>0</v>
      </c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1:33" s="76" customFormat="1" ht="24.95" customHeight="1" x14ac:dyDescent="0.15">
      <c r="A9" s="82"/>
      <c r="B9" s="69"/>
      <c r="C9" s="70" t="s">
        <v>6</v>
      </c>
      <c r="D9" s="71"/>
      <c r="E9" s="72">
        <f t="shared" ref="E9:T9" si="4">SUM(E10,E11,E12,E21,E25)</f>
        <v>30961</v>
      </c>
      <c r="F9" s="72">
        <f t="shared" si="4"/>
        <v>211809</v>
      </c>
      <c r="G9" s="72">
        <f t="shared" si="4"/>
        <v>227682</v>
      </c>
      <c r="H9" s="72">
        <f t="shared" si="4"/>
        <v>5976062</v>
      </c>
      <c r="I9" s="72">
        <f t="shared" si="4"/>
        <v>101552847</v>
      </c>
      <c r="J9" s="72">
        <f t="shared" si="4"/>
        <v>482883827</v>
      </c>
      <c r="K9" s="72">
        <f t="shared" si="4"/>
        <v>10492318</v>
      </c>
      <c r="L9" s="72">
        <f t="shared" si="4"/>
        <v>46815131</v>
      </c>
      <c r="M9" s="72">
        <f t="shared" si="4"/>
        <v>186033</v>
      </c>
      <c r="N9" s="72">
        <f t="shared" si="4"/>
        <v>84714065</v>
      </c>
      <c r="O9" s="72">
        <f t="shared" si="4"/>
        <v>869642</v>
      </c>
      <c r="P9" s="72">
        <f t="shared" si="4"/>
        <v>25519337</v>
      </c>
      <c r="Q9" s="72">
        <f t="shared" si="4"/>
        <v>10120399</v>
      </c>
      <c r="R9" s="72">
        <f t="shared" si="4"/>
        <v>0</v>
      </c>
      <c r="S9" s="72">
        <f t="shared" si="4"/>
        <v>0</v>
      </c>
      <c r="T9" s="72">
        <f t="shared" si="4"/>
        <v>769600113</v>
      </c>
      <c r="U9" s="75"/>
      <c r="V9" s="83" t="e">
        <f>SUM(V10,V11,#REF!,#REF!,#REF!,#REF!,V12,V21:V21,#REF!,#REF!,#REF!,V25)</f>
        <v>#REF!</v>
      </c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</row>
    <row r="10" spans="1:33" s="62" customFormat="1" ht="22.5" customHeight="1" x14ac:dyDescent="0.2">
      <c r="A10" s="77" t="s">
        <v>7</v>
      </c>
      <c r="C10" s="78" t="s">
        <v>8</v>
      </c>
      <c r="E10" s="79">
        <v>25834</v>
      </c>
      <c r="F10" s="79">
        <v>181740</v>
      </c>
      <c r="G10" s="79">
        <v>192488</v>
      </c>
      <c r="H10" s="79">
        <v>182580</v>
      </c>
      <c r="I10" s="79">
        <v>1188070</v>
      </c>
      <c r="J10" s="79">
        <v>5608592</v>
      </c>
      <c r="K10" s="79">
        <v>463997</v>
      </c>
      <c r="L10" s="79">
        <v>463997</v>
      </c>
      <c r="M10" s="79">
        <v>157915</v>
      </c>
      <c r="N10" s="79"/>
      <c r="O10" s="79">
        <v>63742</v>
      </c>
      <c r="P10" s="79"/>
      <c r="Q10" s="79">
        <v>269525</v>
      </c>
      <c r="R10" s="79"/>
      <c r="S10" s="79"/>
      <c r="T10" s="79">
        <f t="shared" ref="T10:T11" si="5">SUM(E10:S10)</f>
        <v>8798480</v>
      </c>
      <c r="U10" s="80"/>
      <c r="V10" s="81">
        <f t="shared" si="3"/>
        <v>8798480</v>
      </c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s="62" customFormat="1" ht="22.5" customHeight="1" x14ac:dyDescent="0.2">
      <c r="A11" s="77" t="s">
        <v>9</v>
      </c>
      <c r="C11" s="78" t="s">
        <v>10</v>
      </c>
      <c r="E11" s="79">
        <v>3963</v>
      </c>
      <c r="F11" s="79">
        <v>27741</v>
      </c>
      <c r="G11" s="79">
        <v>31705</v>
      </c>
      <c r="H11" s="79"/>
      <c r="I11" s="79">
        <v>108325</v>
      </c>
      <c r="J11" s="79">
        <v>599761</v>
      </c>
      <c r="K11" s="79">
        <v>58126</v>
      </c>
      <c r="L11" s="79">
        <v>52842</v>
      </c>
      <c r="M11" s="79">
        <v>21137</v>
      </c>
      <c r="N11" s="79"/>
      <c r="O11" s="79">
        <v>10568</v>
      </c>
      <c r="P11" s="79"/>
      <c r="Q11" s="79">
        <v>26421</v>
      </c>
      <c r="R11" s="79"/>
      <c r="S11" s="79"/>
      <c r="T11" s="79">
        <f t="shared" si="5"/>
        <v>940589</v>
      </c>
      <c r="U11" s="80"/>
      <c r="V11" s="81">
        <f t="shared" si="3"/>
        <v>940589</v>
      </c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</row>
    <row r="12" spans="1:33" s="59" customFormat="1" ht="22.5" customHeight="1" x14ac:dyDescent="0.2">
      <c r="A12" s="77" t="s">
        <v>76</v>
      </c>
      <c r="B12" s="62"/>
      <c r="C12" s="84" t="s">
        <v>68</v>
      </c>
      <c r="D12" s="62"/>
      <c r="E12" s="79">
        <f t="shared" ref="E12:Q12" si="6">SUM(E13:E19)</f>
        <v>1164</v>
      </c>
      <c r="F12" s="79">
        <f t="shared" si="6"/>
        <v>2328</v>
      </c>
      <c r="G12" s="79">
        <f t="shared" si="6"/>
        <v>3489</v>
      </c>
      <c r="H12" s="79">
        <f t="shared" si="6"/>
        <v>17920</v>
      </c>
      <c r="I12" s="79">
        <f t="shared" si="6"/>
        <v>1050426</v>
      </c>
      <c r="J12" s="79">
        <f t="shared" si="6"/>
        <v>7962674</v>
      </c>
      <c r="K12" s="79">
        <f t="shared" si="6"/>
        <v>18618</v>
      </c>
      <c r="L12" s="79">
        <f>SUM(L13:L20)</f>
        <v>18618</v>
      </c>
      <c r="M12" s="79">
        <f t="shared" si="6"/>
        <v>6981</v>
      </c>
      <c r="N12" s="79">
        <f>SUM(N13:N19)</f>
        <v>0</v>
      </c>
      <c r="O12" s="79">
        <f t="shared" si="6"/>
        <v>795332</v>
      </c>
      <c r="P12" s="79">
        <f>SUM(P13:P19)</f>
        <v>0</v>
      </c>
      <c r="Q12" s="79">
        <f t="shared" si="6"/>
        <v>10472</v>
      </c>
      <c r="R12" s="79">
        <f>SUM(R13:R19)</f>
        <v>0</v>
      </c>
      <c r="S12" s="79">
        <f>SUM(S13:S19)</f>
        <v>0</v>
      </c>
      <c r="T12" s="79">
        <f>SUM(T13:T20)</f>
        <v>9888022</v>
      </c>
      <c r="U12" s="81"/>
      <c r="V12" s="81">
        <f t="shared" si="3"/>
        <v>9888022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3" s="62" customFormat="1" ht="22.5" customHeight="1" x14ac:dyDescent="0.2">
      <c r="A13" s="85" t="s">
        <v>20</v>
      </c>
      <c r="B13" s="86"/>
      <c r="C13" s="87" t="s">
        <v>38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>
        <f t="shared" ref="T13:T20" si="7">SUM(E13:S13)</f>
        <v>0</v>
      </c>
      <c r="U13" s="80"/>
      <c r="V13" s="81">
        <f t="shared" si="3"/>
        <v>0</v>
      </c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1:33" s="62" customFormat="1" ht="22.5" customHeight="1" x14ac:dyDescent="0.2">
      <c r="A14" s="89" t="s">
        <v>39</v>
      </c>
      <c r="C14" s="78" t="s">
        <v>98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>
        <f t="shared" si="7"/>
        <v>0</v>
      </c>
      <c r="U14" s="80"/>
      <c r="V14" s="81">
        <f t="shared" si="3"/>
        <v>0</v>
      </c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1:33" s="62" customFormat="1" ht="22.5" customHeight="1" x14ac:dyDescent="0.2">
      <c r="A15" s="89" t="s">
        <v>31</v>
      </c>
      <c r="C15" s="78" t="s">
        <v>33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>
        <f t="shared" si="7"/>
        <v>0</v>
      </c>
      <c r="U15" s="80"/>
      <c r="V15" s="81">
        <f t="shared" si="3"/>
        <v>0</v>
      </c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</row>
    <row r="16" spans="1:33" s="62" customFormat="1" ht="22.5" customHeight="1" x14ac:dyDescent="0.2">
      <c r="A16" s="89" t="s">
        <v>32</v>
      </c>
      <c r="C16" s="78" t="s">
        <v>34</v>
      </c>
      <c r="E16" s="79">
        <v>448</v>
      </c>
      <c r="F16" s="79">
        <v>896</v>
      </c>
      <c r="G16" s="79">
        <v>1342</v>
      </c>
      <c r="H16" s="79"/>
      <c r="I16" s="79">
        <v>10748</v>
      </c>
      <c r="J16" s="79">
        <v>50160</v>
      </c>
      <c r="K16" s="79">
        <v>7166</v>
      </c>
      <c r="L16" s="79">
        <v>7166</v>
      </c>
      <c r="M16" s="79">
        <v>2686</v>
      </c>
      <c r="N16" s="79"/>
      <c r="O16" s="79">
        <v>1344</v>
      </c>
      <c r="P16" s="79"/>
      <c r="Q16" s="79">
        <v>4030</v>
      </c>
      <c r="R16" s="79"/>
      <c r="S16" s="79"/>
      <c r="T16" s="79">
        <f t="shared" si="7"/>
        <v>85986</v>
      </c>
      <c r="U16" s="80"/>
      <c r="V16" s="81">
        <f t="shared" si="3"/>
        <v>85986</v>
      </c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s="62" customFormat="1" ht="22.5" customHeight="1" x14ac:dyDescent="0.2">
      <c r="A17" s="89" t="s">
        <v>37</v>
      </c>
      <c r="C17" s="78" t="s">
        <v>47</v>
      </c>
      <c r="E17" s="79"/>
      <c r="F17" s="79"/>
      <c r="G17" s="79"/>
      <c r="H17" s="79"/>
      <c r="I17" s="79">
        <v>1022500</v>
      </c>
      <c r="J17" s="79">
        <v>7832350</v>
      </c>
      <c r="K17" s="79"/>
      <c r="L17" s="79"/>
      <c r="M17" s="79"/>
      <c r="N17" s="79"/>
      <c r="O17" s="79"/>
      <c r="P17" s="79"/>
      <c r="Q17" s="79"/>
      <c r="R17" s="79"/>
      <c r="S17" s="79"/>
      <c r="T17" s="79">
        <f t="shared" si="7"/>
        <v>8854850</v>
      </c>
      <c r="U17" s="80"/>
      <c r="V17" s="81">
        <f t="shared" si="3"/>
        <v>8854850</v>
      </c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</row>
    <row r="18" spans="1:33" s="62" customFormat="1" ht="22.5" customHeight="1" x14ac:dyDescent="0.2">
      <c r="A18" s="89" t="s">
        <v>21</v>
      </c>
      <c r="C18" s="78" t="s">
        <v>36</v>
      </c>
      <c r="E18" s="79">
        <v>716</v>
      </c>
      <c r="F18" s="79">
        <v>1432</v>
      </c>
      <c r="G18" s="79">
        <v>2147</v>
      </c>
      <c r="H18" s="79">
        <v>6960</v>
      </c>
      <c r="I18" s="79">
        <v>17178</v>
      </c>
      <c r="J18" s="79">
        <v>80164</v>
      </c>
      <c r="K18" s="79">
        <v>11452</v>
      </c>
      <c r="L18" s="79">
        <v>11452</v>
      </c>
      <c r="M18" s="79">
        <v>4295</v>
      </c>
      <c r="N18" s="79"/>
      <c r="O18" s="79">
        <v>793988</v>
      </c>
      <c r="P18" s="79"/>
      <c r="Q18" s="79">
        <v>6442</v>
      </c>
      <c r="R18" s="79"/>
      <c r="S18" s="79"/>
      <c r="T18" s="79">
        <f t="shared" si="7"/>
        <v>936226</v>
      </c>
      <c r="U18" s="80"/>
      <c r="V18" s="81">
        <f t="shared" si="3"/>
        <v>936226</v>
      </c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</row>
    <row r="19" spans="1:33" s="62" customFormat="1" ht="22.5" customHeight="1" x14ac:dyDescent="0.2">
      <c r="A19" s="89" t="s">
        <v>23</v>
      </c>
      <c r="C19" s="78" t="s">
        <v>35</v>
      </c>
      <c r="E19" s="79"/>
      <c r="F19" s="79"/>
      <c r="G19" s="79"/>
      <c r="H19" s="79">
        <v>10960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>
        <f t="shared" si="7"/>
        <v>10960</v>
      </c>
      <c r="U19" s="80"/>
      <c r="V19" s="81">
        <f t="shared" si="3"/>
        <v>10960</v>
      </c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 spans="1:33" s="62" customFormat="1" ht="22.5" customHeight="1" x14ac:dyDescent="0.2">
      <c r="A20" s="89" t="s">
        <v>96</v>
      </c>
      <c r="C20" s="78" t="s">
        <v>97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>
        <f t="shared" si="7"/>
        <v>0</v>
      </c>
      <c r="U20" s="80"/>
      <c r="V20" s="81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</row>
    <row r="21" spans="1:33" ht="22.5" customHeight="1" x14ac:dyDescent="0.2">
      <c r="A21" s="90" t="s">
        <v>77</v>
      </c>
      <c r="B21" s="91"/>
      <c r="C21" s="92" t="s">
        <v>15</v>
      </c>
      <c r="D21" s="62"/>
      <c r="E21" s="93">
        <f t="shared" ref="E21:O21" si="8">SUM(E22,E23,E24)</f>
        <v>0</v>
      </c>
      <c r="F21" s="93">
        <f t="shared" si="8"/>
        <v>0</v>
      </c>
      <c r="G21" s="93">
        <f t="shared" si="8"/>
        <v>0</v>
      </c>
      <c r="H21" s="93">
        <f t="shared" si="8"/>
        <v>5775562</v>
      </c>
      <c r="I21" s="93">
        <f t="shared" si="8"/>
        <v>99206026</v>
      </c>
      <c r="J21" s="93">
        <f t="shared" si="8"/>
        <v>468712800</v>
      </c>
      <c r="K21" s="93">
        <f t="shared" si="8"/>
        <v>9951577</v>
      </c>
      <c r="L21" s="93">
        <f t="shared" si="8"/>
        <v>46279674</v>
      </c>
      <c r="M21" s="93">
        <f t="shared" si="8"/>
        <v>0</v>
      </c>
      <c r="N21" s="93">
        <f t="shared" si="8"/>
        <v>84714065</v>
      </c>
      <c r="O21" s="93">
        <f t="shared" si="8"/>
        <v>0</v>
      </c>
      <c r="P21" s="93">
        <f>SUM(P22,P23,P24)</f>
        <v>25519337</v>
      </c>
      <c r="Q21" s="93">
        <f t="shared" ref="Q21:S21" si="9">SUM(Q22,Q23,Q24)</f>
        <v>9813981</v>
      </c>
      <c r="R21" s="93">
        <f t="shared" si="9"/>
        <v>0</v>
      </c>
      <c r="S21" s="93">
        <f t="shared" si="9"/>
        <v>0</v>
      </c>
      <c r="T21" s="94">
        <f>SUM(T22,T23,T24)</f>
        <v>749973022</v>
      </c>
      <c r="U21" s="95"/>
      <c r="V21" s="81">
        <f t="shared" si="3"/>
        <v>749973022</v>
      </c>
      <c r="W21" s="81"/>
      <c r="X21" s="95"/>
      <c r="Y21" s="95"/>
      <c r="Z21" s="95"/>
      <c r="AA21" s="95"/>
      <c r="AB21" s="95"/>
      <c r="AC21" s="95"/>
      <c r="AD21" s="95"/>
      <c r="AE21" s="95"/>
      <c r="AF21" s="95"/>
      <c r="AG21" s="95"/>
    </row>
    <row r="22" spans="1:33" s="62" customFormat="1" ht="22.5" customHeight="1" x14ac:dyDescent="0.2">
      <c r="A22" s="89" t="s">
        <v>20</v>
      </c>
      <c r="C22" s="78" t="s">
        <v>42</v>
      </c>
      <c r="E22" s="79"/>
      <c r="F22" s="79"/>
      <c r="G22" s="79"/>
      <c r="H22" s="79"/>
      <c r="I22" s="79">
        <v>949632</v>
      </c>
      <c r="J22" s="79">
        <v>60125</v>
      </c>
      <c r="K22" s="79"/>
      <c r="L22" s="79">
        <v>960682</v>
      </c>
      <c r="M22" s="79"/>
      <c r="N22" s="79"/>
      <c r="O22" s="79"/>
      <c r="P22" s="79"/>
      <c r="Q22" s="79">
        <v>4934815</v>
      </c>
      <c r="R22" s="79"/>
      <c r="S22" s="79"/>
      <c r="T22" s="79">
        <f t="shared" ref="T22:T25" si="10">SUM(E22:S22)</f>
        <v>6905254</v>
      </c>
      <c r="U22" s="80"/>
      <c r="V22" s="81">
        <f t="shared" si="3"/>
        <v>6905254</v>
      </c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</row>
    <row r="23" spans="1:33" s="62" customFormat="1" ht="22.5" customHeight="1" x14ac:dyDescent="0.2">
      <c r="A23" s="89" t="s">
        <v>39</v>
      </c>
      <c r="C23" s="78" t="s">
        <v>43</v>
      </c>
      <c r="E23" s="79"/>
      <c r="F23" s="79"/>
      <c r="G23" s="79"/>
      <c r="H23" s="79">
        <v>5775562</v>
      </c>
      <c r="I23" s="79">
        <v>98256394</v>
      </c>
      <c r="J23" s="79">
        <v>468652675</v>
      </c>
      <c r="K23" s="79">
        <v>9951577</v>
      </c>
      <c r="L23" s="79">
        <v>45318992</v>
      </c>
      <c r="M23" s="79"/>
      <c r="N23" s="79">
        <v>84714065</v>
      </c>
      <c r="O23" s="79"/>
      <c r="P23" s="79">
        <v>25519337</v>
      </c>
      <c r="Q23" s="79">
        <v>4879166</v>
      </c>
      <c r="R23" s="79"/>
      <c r="S23" s="79"/>
      <c r="T23" s="79">
        <f t="shared" si="10"/>
        <v>743067768</v>
      </c>
      <c r="U23" s="80"/>
      <c r="V23" s="81">
        <f t="shared" si="3"/>
        <v>743067768</v>
      </c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</row>
    <row r="24" spans="1:33" s="62" customFormat="1" ht="22.5" customHeight="1" x14ac:dyDescent="0.2">
      <c r="A24" s="89" t="s">
        <v>31</v>
      </c>
      <c r="C24" s="78" t="s">
        <v>101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>
        <f t="shared" si="10"/>
        <v>0</v>
      </c>
      <c r="U24" s="80"/>
      <c r="V24" s="81">
        <f t="shared" si="3"/>
        <v>0</v>
      </c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</row>
    <row r="25" spans="1:33" s="62" customFormat="1" ht="22.5" customHeight="1" x14ac:dyDescent="0.2">
      <c r="A25" s="90"/>
      <c r="B25" s="91"/>
      <c r="C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>
        <f t="shared" si="10"/>
        <v>0</v>
      </c>
      <c r="U25" s="80"/>
      <c r="V25" s="81">
        <f t="shared" si="3"/>
        <v>0</v>
      </c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</row>
    <row r="26" spans="1:33" ht="25.5" customHeight="1" x14ac:dyDescent="0.2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95"/>
      <c r="V26" s="95"/>
      <c r="W26" s="81"/>
      <c r="X26" s="95"/>
      <c r="Y26" s="95"/>
      <c r="Z26" s="95"/>
      <c r="AA26" s="95"/>
      <c r="AB26" s="95"/>
      <c r="AC26" s="95"/>
      <c r="AD26" s="95"/>
      <c r="AE26" s="95"/>
      <c r="AF26" s="95"/>
      <c r="AG26" s="95"/>
    </row>
    <row r="27" spans="1:33" ht="18" hidden="1" customHeight="1" x14ac:dyDescent="0.2"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>
        <f t="shared" ref="R27:V27" si="11">+R5-R9</f>
        <v>0</v>
      </c>
      <c r="S27" s="96">
        <f t="shared" si="11"/>
        <v>0</v>
      </c>
      <c r="T27" s="97">
        <f t="shared" si="11"/>
        <v>0</v>
      </c>
      <c r="U27" s="97">
        <f t="shared" si="11"/>
        <v>0</v>
      </c>
      <c r="V27" s="97" t="e">
        <f t="shared" si="11"/>
        <v>#REF!</v>
      </c>
      <c r="W27" s="81"/>
      <c r="X27" s="95"/>
      <c r="Y27" s="95"/>
      <c r="Z27" s="95"/>
      <c r="AA27" s="95"/>
      <c r="AB27" s="95"/>
      <c r="AC27" s="95"/>
      <c r="AD27" s="95"/>
      <c r="AE27" s="95"/>
      <c r="AF27" s="95"/>
      <c r="AG27" s="95"/>
    </row>
    <row r="28" spans="1:33" ht="18" customHeight="1" x14ac:dyDescent="0.2"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5"/>
      <c r="V28" s="95"/>
      <c r="W28" s="81"/>
      <c r="X28" s="95"/>
      <c r="Y28" s="95"/>
      <c r="Z28" s="95"/>
      <c r="AA28" s="95"/>
      <c r="AB28" s="95"/>
      <c r="AC28" s="95"/>
      <c r="AD28" s="95"/>
      <c r="AE28" s="95"/>
      <c r="AF28" s="95"/>
      <c r="AG28" s="95"/>
    </row>
    <row r="29" spans="1:33" ht="18" customHeight="1" x14ac:dyDescent="0.2"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95"/>
      <c r="V29" s="95"/>
      <c r="W29" s="81"/>
      <c r="X29" s="95"/>
      <c r="Y29" s="95"/>
      <c r="Z29" s="95"/>
      <c r="AA29" s="95"/>
      <c r="AB29" s="95"/>
      <c r="AC29" s="95"/>
      <c r="AD29" s="95"/>
      <c r="AE29" s="95"/>
      <c r="AF29" s="95"/>
      <c r="AG29" s="95"/>
    </row>
    <row r="30" spans="1:33" ht="18" customHeight="1" x14ac:dyDescent="0.2"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95"/>
      <c r="V30" s="95"/>
      <c r="W30" s="81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ht="18" customHeight="1" x14ac:dyDescent="0.2"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95"/>
      <c r="V31" s="95"/>
      <c r="W31" s="81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ht="18" customHeight="1" x14ac:dyDescent="0.2"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95"/>
      <c r="U32" s="95"/>
      <c r="V32" s="95"/>
      <c r="W32" s="81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5:33" ht="18" customHeight="1" x14ac:dyDescent="0.2"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95"/>
      <c r="U33" s="95"/>
      <c r="V33" s="95"/>
      <c r="W33" s="81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5:33" ht="18" customHeight="1" x14ac:dyDescent="0.2">
      <c r="E34" s="81"/>
      <c r="F34" s="81"/>
      <c r="G34" s="81"/>
      <c r="H34" s="81"/>
      <c r="I34" s="81"/>
      <c r="J34" s="81"/>
      <c r="K34" s="98"/>
      <c r="L34" s="81"/>
      <c r="M34" s="81"/>
      <c r="N34" s="81"/>
      <c r="O34" s="81"/>
      <c r="P34" s="81"/>
      <c r="Q34" s="81"/>
      <c r="R34" s="81"/>
      <c r="S34" s="81"/>
      <c r="T34" s="95"/>
      <c r="U34" s="95"/>
      <c r="V34" s="95"/>
      <c r="W34" s="81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5:33" ht="18" customHeight="1" x14ac:dyDescent="0.2"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95"/>
      <c r="U35" s="95"/>
      <c r="V35" s="95"/>
      <c r="W35" s="81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5:33" ht="18" customHeight="1" x14ac:dyDescent="0.2"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95"/>
      <c r="U36" s="95"/>
      <c r="V36" s="95"/>
      <c r="W36" s="81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5:33" ht="18" customHeight="1" x14ac:dyDescent="0.2"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95"/>
      <c r="U37" s="95"/>
      <c r="V37" s="95"/>
      <c r="W37" s="81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5:33" ht="18" customHeight="1" x14ac:dyDescent="0.2"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95"/>
      <c r="U38" s="95"/>
      <c r="V38" s="95"/>
      <c r="W38" s="81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5:33" ht="18" customHeight="1" x14ac:dyDescent="0.2"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95"/>
      <c r="U39" s="95"/>
      <c r="V39" s="95"/>
      <c r="W39" s="81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5:33" ht="18" customHeight="1" x14ac:dyDescent="0.2"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95"/>
      <c r="U40" s="95"/>
      <c r="V40" s="95"/>
      <c r="W40" s="81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5:33" ht="18" customHeight="1" x14ac:dyDescent="0.2"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95"/>
      <c r="U41" s="95"/>
      <c r="V41" s="95"/>
      <c r="W41" s="81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5:33" ht="18" customHeight="1" x14ac:dyDescent="0.2"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95"/>
      <c r="U42" s="95"/>
      <c r="V42" s="95"/>
      <c r="W42" s="81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5:33" ht="18" customHeight="1" x14ac:dyDescent="0.2"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95"/>
      <c r="U43" s="95"/>
      <c r="V43" s="95"/>
      <c r="W43" s="81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5:33" ht="18" customHeight="1" x14ac:dyDescent="0.2"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95"/>
      <c r="U44" s="95"/>
      <c r="V44" s="95"/>
      <c r="W44" s="81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5:33" ht="18" customHeight="1" x14ac:dyDescent="0.2"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95"/>
      <c r="U45" s="95"/>
      <c r="V45" s="95"/>
      <c r="W45" s="81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5:33" ht="18" customHeight="1" x14ac:dyDescent="0.2"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95"/>
      <c r="U46" s="95"/>
      <c r="V46" s="95"/>
      <c r="W46" s="81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5:33" ht="18" customHeight="1" x14ac:dyDescent="0.2"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95"/>
      <c r="U47" s="95"/>
      <c r="V47" s="95"/>
      <c r="W47" s="81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5:33" ht="18" customHeight="1" x14ac:dyDescent="0.2"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95"/>
      <c r="U48" s="95"/>
      <c r="V48" s="95"/>
      <c r="W48" s="81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5:33" ht="18" customHeight="1" x14ac:dyDescent="0.2"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95"/>
      <c r="U49" s="95"/>
      <c r="V49" s="95"/>
      <c r="W49" s="81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5:33" ht="18" customHeight="1" x14ac:dyDescent="0.2"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95"/>
      <c r="U50" s="95"/>
      <c r="V50" s="95"/>
      <c r="W50" s="81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5:33" ht="18" customHeight="1" x14ac:dyDescent="0.2"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95"/>
      <c r="U51" s="95"/>
      <c r="V51" s="95"/>
      <c r="W51" s="81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5:33" ht="18" customHeight="1" x14ac:dyDescent="0.2"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95"/>
      <c r="U52" s="95"/>
      <c r="V52" s="95"/>
      <c r="W52" s="81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5:33" ht="18" customHeight="1" x14ac:dyDescent="0.2"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95"/>
      <c r="U53" s="95"/>
      <c r="V53" s="95"/>
      <c r="W53" s="81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5:33" ht="18" customHeight="1" x14ac:dyDescent="0.2"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95"/>
      <c r="U54" s="95"/>
      <c r="V54" s="95"/>
      <c r="W54" s="81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5:33" ht="18" customHeight="1" x14ac:dyDescent="0.2"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95"/>
      <c r="U55" s="95"/>
      <c r="V55" s="95"/>
      <c r="W55" s="81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5:33" ht="18" customHeight="1" x14ac:dyDescent="0.2">
      <c r="U56" s="95"/>
      <c r="V56" s="95"/>
      <c r="W56" s="81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5:33" ht="18" customHeight="1" x14ac:dyDescent="0.2">
      <c r="U57" s="95"/>
      <c r="V57" s="95"/>
      <c r="W57" s="81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5:33" ht="18" customHeight="1" x14ac:dyDescent="0.2">
      <c r="U58" s="95"/>
      <c r="V58" s="95"/>
      <c r="W58" s="81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5:33" ht="18" customHeight="1" x14ac:dyDescent="0.2">
      <c r="U59" s="95"/>
      <c r="V59" s="95"/>
      <c r="W59" s="81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5:33" ht="18" customHeight="1" x14ac:dyDescent="0.2">
      <c r="U60" s="95"/>
      <c r="V60" s="95"/>
      <c r="W60" s="81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5:33" ht="18" customHeight="1" x14ac:dyDescent="0.2">
      <c r="U61" s="95"/>
      <c r="V61" s="95"/>
      <c r="W61" s="81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5:33" ht="18" customHeight="1" x14ac:dyDescent="0.2">
      <c r="U62" s="95"/>
      <c r="V62" s="95"/>
      <c r="W62" s="81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5:33" ht="18" customHeight="1" x14ac:dyDescent="0.2">
      <c r="U63" s="95"/>
      <c r="V63" s="95"/>
      <c r="W63" s="81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5:33" ht="18" customHeight="1" x14ac:dyDescent="0.2">
      <c r="U64" s="95"/>
      <c r="V64" s="95"/>
      <c r="W64" s="81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21:33" ht="18" customHeight="1" x14ac:dyDescent="0.2">
      <c r="U65" s="95"/>
      <c r="V65" s="95"/>
      <c r="W65" s="81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21:33" ht="18" customHeight="1" x14ac:dyDescent="0.2">
      <c r="U66" s="95"/>
      <c r="V66" s="95"/>
      <c r="W66" s="81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21:33" ht="18" customHeight="1" x14ac:dyDescent="0.2">
      <c r="U67" s="95"/>
      <c r="V67" s="95"/>
      <c r="W67" s="81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21:33" ht="18" customHeight="1" x14ac:dyDescent="0.2">
      <c r="U68" s="95"/>
      <c r="V68" s="95"/>
      <c r="W68" s="81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21:33" ht="18" customHeight="1" x14ac:dyDescent="0.2">
      <c r="U69" s="95"/>
      <c r="V69" s="95"/>
      <c r="W69" s="81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21:33" ht="18" customHeight="1" x14ac:dyDescent="0.2">
      <c r="U70" s="95"/>
      <c r="V70" s="95"/>
      <c r="W70" s="81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21:33" ht="18" customHeight="1" x14ac:dyDescent="0.2">
      <c r="U71" s="95"/>
      <c r="V71" s="95"/>
      <c r="W71" s="81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21:33" ht="18" customHeight="1" x14ac:dyDescent="0.2">
      <c r="U72" s="95"/>
      <c r="V72" s="95"/>
      <c r="W72" s="81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21:33" ht="18" customHeight="1" x14ac:dyDescent="0.2">
      <c r="U73" s="95"/>
      <c r="V73" s="95"/>
      <c r="W73" s="81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21:33" ht="18" customHeight="1" x14ac:dyDescent="0.2">
      <c r="U74" s="95"/>
      <c r="V74" s="95"/>
      <c r="W74" s="81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21:33" ht="18" customHeight="1" x14ac:dyDescent="0.2">
      <c r="U75" s="95"/>
      <c r="V75" s="95"/>
      <c r="W75" s="81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21:33" ht="18" customHeight="1" x14ac:dyDescent="0.2">
      <c r="U76" s="95"/>
      <c r="V76" s="95"/>
      <c r="W76" s="81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21:33" ht="18" customHeight="1" x14ac:dyDescent="0.2">
      <c r="U77" s="95"/>
      <c r="V77" s="95"/>
      <c r="W77" s="81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21:33" ht="18" customHeight="1" x14ac:dyDescent="0.2">
      <c r="U78" s="95"/>
      <c r="V78" s="95"/>
      <c r="W78" s="81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21:33" ht="18" customHeight="1" x14ac:dyDescent="0.2">
      <c r="U79" s="95"/>
      <c r="V79" s="95"/>
      <c r="W79" s="81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21:33" ht="18" customHeight="1" x14ac:dyDescent="0.2">
      <c r="U80" s="95"/>
      <c r="V80" s="95"/>
      <c r="W80" s="81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21:33" ht="18" customHeight="1" x14ac:dyDescent="0.2">
      <c r="U81" s="95"/>
      <c r="V81" s="95"/>
      <c r="W81" s="81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21:33" ht="18" customHeight="1" x14ac:dyDescent="0.2">
      <c r="U82" s="95"/>
      <c r="V82" s="95"/>
      <c r="W82" s="81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21:33" ht="18" customHeight="1" x14ac:dyDescent="0.2">
      <c r="U83" s="95"/>
      <c r="V83" s="95"/>
      <c r="W83" s="81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21:33" ht="18" customHeight="1" x14ac:dyDescent="0.2">
      <c r="U84" s="95"/>
      <c r="V84" s="95"/>
      <c r="W84" s="81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21:33" ht="18" customHeight="1" x14ac:dyDescent="0.2">
      <c r="U85" s="95"/>
      <c r="V85" s="95"/>
      <c r="W85" s="81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21:33" ht="18" customHeight="1" x14ac:dyDescent="0.2">
      <c r="U86" s="95"/>
      <c r="V86" s="95"/>
      <c r="W86" s="81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21:33" ht="18" customHeight="1" x14ac:dyDescent="0.2">
      <c r="U87" s="95"/>
      <c r="V87" s="95"/>
      <c r="W87" s="81"/>
      <c r="X87" s="95"/>
      <c r="Y87" s="95"/>
      <c r="Z87" s="95"/>
      <c r="AA87" s="95"/>
      <c r="AB87" s="95"/>
      <c r="AC87" s="95"/>
      <c r="AD87" s="95"/>
      <c r="AE87" s="95"/>
      <c r="AF87" s="95"/>
      <c r="AG87" s="95"/>
    </row>
  </sheetData>
  <pageMargins left="0.94433070866141733" right="0.15748031496062992" top="0.65812499999999996" bottom="0.35433070866141736" header="0.31496062992125984" footer="0.31496062992125984"/>
  <pageSetup paperSize="9" scale="39" fitToHeight="0" orientation="landscape" r:id="rId1"/>
  <headerFooter>
    <oddHeader>&amp;L&amp;G&amp;C&amp;"Verdana,Negrita"
PRESUPUESTO VIGENTE MOP 2021 AL MES DE MAYO (FONDOS FET)     
  (Miles de $ 2021)</oddHeader>
    <oddFooter>&amp;L&amp;G&amp;R&amp;P</oddFooter>
  </headerFooter>
  <colBreaks count="1" manualBreakCount="1">
    <brk id="20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G86"/>
  <sheetViews>
    <sheetView tabSelected="1" view="pageLayout" zoomScaleNormal="60" workbookViewId="0"/>
  </sheetViews>
  <sheetFormatPr baseColWidth="10" defaultColWidth="9.625" defaultRowHeight="18" customHeight="1" x14ac:dyDescent="0.2"/>
  <cols>
    <col min="1" max="1" width="7.25" style="59" customWidth="1"/>
    <col min="2" max="2" width="0.875" style="59" customWidth="1"/>
    <col min="3" max="3" width="40.75" style="59" customWidth="1"/>
    <col min="4" max="4" width="3.625" style="59" customWidth="1"/>
    <col min="5" max="19" width="13.5" style="59" customWidth="1"/>
    <col min="20" max="20" width="13.5" style="58" customWidth="1"/>
    <col min="21" max="21" width="2.5" style="58" customWidth="1"/>
    <col min="22" max="22" width="18.375" style="58" hidden="1" customWidth="1"/>
    <col min="23" max="23" width="19.125" style="59" hidden="1" customWidth="1"/>
    <col min="24" max="24" width="17.125" style="58" customWidth="1"/>
    <col min="25" max="25" width="9.625" style="58" customWidth="1"/>
    <col min="26" max="26" width="16.75" style="58" customWidth="1"/>
    <col min="27" max="30" width="9.625" style="58" customWidth="1"/>
    <col min="31" max="31" width="10.875" style="58" bestFit="1" customWidth="1"/>
    <col min="32" max="16384" width="9.625" style="58"/>
  </cols>
  <sheetData>
    <row r="1" spans="1:33" s="59" customFormat="1" ht="18" customHeight="1" x14ac:dyDescent="0.2">
      <c r="A1" s="55"/>
      <c r="D1" s="62"/>
      <c r="E1" s="63" t="s">
        <v>53</v>
      </c>
      <c r="F1" s="63" t="s">
        <v>54</v>
      </c>
      <c r="G1" s="63" t="s">
        <v>55</v>
      </c>
      <c r="H1" s="63" t="s">
        <v>65</v>
      </c>
      <c r="I1" s="63" t="s">
        <v>66</v>
      </c>
      <c r="J1" s="63" t="s">
        <v>56</v>
      </c>
      <c r="K1" s="63" t="s">
        <v>57</v>
      </c>
      <c r="L1" s="63" t="s">
        <v>58</v>
      </c>
      <c r="M1" s="63" t="s">
        <v>60</v>
      </c>
      <c r="N1" s="63" t="s">
        <v>80</v>
      </c>
      <c r="O1" s="63" t="s">
        <v>61</v>
      </c>
      <c r="P1" s="64" t="s">
        <v>103</v>
      </c>
      <c r="Q1" s="63" t="s">
        <v>62</v>
      </c>
      <c r="R1" s="63" t="s">
        <v>63</v>
      </c>
      <c r="S1" s="63" t="s">
        <v>49</v>
      </c>
      <c r="T1" s="65" t="s">
        <v>50</v>
      </c>
      <c r="V1" s="59" t="s">
        <v>69</v>
      </c>
    </row>
    <row r="2" spans="1:33" s="59" customFormat="1" ht="18" customHeight="1" x14ac:dyDescent="0.2">
      <c r="A2" s="57"/>
      <c r="D2" s="62"/>
      <c r="E2" s="66" t="s">
        <v>104</v>
      </c>
      <c r="F2" s="66" t="s">
        <v>105</v>
      </c>
      <c r="G2" s="66" t="s">
        <v>106</v>
      </c>
      <c r="H2" s="66" t="s">
        <v>107</v>
      </c>
      <c r="I2" s="66" t="s">
        <v>108</v>
      </c>
      <c r="J2" s="66" t="s">
        <v>109</v>
      </c>
      <c r="K2" s="66" t="s">
        <v>110</v>
      </c>
      <c r="L2" s="66" t="s">
        <v>111</v>
      </c>
      <c r="M2" s="66" t="s">
        <v>112</v>
      </c>
      <c r="N2" s="66" t="s">
        <v>113</v>
      </c>
      <c r="O2" s="66" t="s">
        <v>114</v>
      </c>
      <c r="P2" s="66" t="s">
        <v>115</v>
      </c>
      <c r="Q2" s="66" t="s">
        <v>116</v>
      </c>
      <c r="R2" s="66" t="s">
        <v>93</v>
      </c>
      <c r="S2" s="66" t="s">
        <v>94</v>
      </c>
      <c r="T2" s="67" t="s">
        <v>64</v>
      </c>
      <c r="V2" s="59" t="s">
        <v>70</v>
      </c>
    </row>
    <row r="3" spans="1:33" s="76" customFormat="1" ht="24.95" customHeight="1" x14ac:dyDescent="0.15">
      <c r="A3" s="68" t="s">
        <v>0</v>
      </c>
      <c r="B3" s="69"/>
      <c r="C3" s="70" t="s">
        <v>1</v>
      </c>
      <c r="D3" s="71"/>
      <c r="E3" s="72">
        <f t="shared" ref="E3:T3" si="0">+SUM(E5:E7)</f>
        <v>2261</v>
      </c>
      <c r="F3" s="72">
        <f t="shared" si="0"/>
        <v>44568</v>
      </c>
      <c r="G3" s="72">
        <f t="shared" si="0"/>
        <v>13946</v>
      </c>
      <c r="H3" s="72">
        <f t="shared" si="0"/>
        <v>82961</v>
      </c>
      <c r="I3" s="72">
        <f t="shared" si="0"/>
        <v>7098779.1440000003</v>
      </c>
      <c r="J3" s="72">
        <f t="shared" si="0"/>
        <v>13319059.404999999</v>
      </c>
      <c r="K3" s="72">
        <f t="shared" si="0"/>
        <v>1052700</v>
      </c>
      <c r="L3" s="72">
        <f t="shared" si="0"/>
        <v>2974453</v>
      </c>
      <c r="M3" s="72">
        <f t="shared" si="0"/>
        <v>9352</v>
      </c>
      <c r="N3" s="72">
        <f t="shared" si="0"/>
        <v>5259863</v>
      </c>
      <c r="O3" s="72">
        <f t="shared" si="0"/>
        <v>9893</v>
      </c>
      <c r="P3" s="72">
        <f t="shared" si="0"/>
        <v>0</v>
      </c>
      <c r="Q3" s="72">
        <f t="shared" si="0"/>
        <v>323581.19099999999</v>
      </c>
      <c r="R3" s="72">
        <f t="shared" si="0"/>
        <v>0</v>
      </c>
      <c r="S3" s="72">
        <f t="shared" si="0"/>
        <v>0</v>
      </c>
      <c r="T3" s="72">
        <f t="shared" si="0"/>
        <v>30191416.739999998</v>
      </c>
      <c r="U3" s="73"/>
      <c r="V3" s="74" t="e">
        <f>SUM(#REF!,#REF!,#REF!,#REF!,#REF!,#REF!,#REF!,V4,V6,V7,#REF!)</f>
        <v>#REF!</v>
      </c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62" customFormat="1" ht="22.5" customHeight="1" x14ac:dyDescent="0.2">
      <c r="A4" s="77"/>
      <c r="C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>
        <f t="shared" ref="T4:T7" si="1">SUM(E4:S4)</f>
        <v>0</v>
      </c>
      <c r="U4" s="80"/>
      <c r="V4" s="81">
        <f t="shared" ref="V4:V24" si="2">+T4-S4-R4</f>
        <v>0</v>
      </c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</row>
    <row r="5" spans="1:33" s="62" customFormat="1" ht="22.5" customHeight="1" x14ac:dyDescent="0.2">
      <c r="A5" s="77" t="s">
        <v>25</v>
      </c>
      <c r="C5" s="78" t="s">
        <v>26</v>
      </c>
      <c r="E5" s="79"/>
      <c r="F5" s="79"/>
      <c r="G5" s="79"/>
      <c r="H5" s="79"/>
      <c r="I5" s="79">
        <v>22042.144</v>
      </c>
      <c r="J5" s="79">
        <v>3554.4049999999997</v>
      </c>
      <c r="K5" s="79"/>
      <c r="L5" s="79"/>
      <c r="M5" s="79"/>
      <c r="N5" s="79"/>
      <c r="O5" s="79"/>
      <c r="P5" s="79"/>
      <c r="Q5" s="79">
        <v>1718.191</v>
      </c>
      <c r="R5" s="79"/>
      <c r="S5" s="79"/>
      <c r="T5" s="79">
        <f t="shared" ref="T5" si="3">SUM(E5:S5)</f>
        <v>27314.739999999998</v>
      </c>
      <c r="U5" s="80"/>
      <c r="V5" s="81">
        <f t="shared" ref="V5" si="4">+T5-S5-R5</f>
        <v>27314.739999999998</v>
      </c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</row>
    <row r="6" spans="1:33" s="62" customFormat="1" ht="22.5" customHeight="1" x14ac:dyDescent="0.2">
      <c r="A6" s="77" t="s">
        <v>73</v>
      </c>
      <c r="C6" s="78" t="s">
        <v>51</v>
      </c>
      <c r="E6" s="79">
        <v>2261</v>
      </c>
      <c r="F6" s="79">
        <v>44568</v>
      </c>
      <c r="G6" s="79">
        <v>13946</v>
      </c>
      <c r="H6" s="79">
        <v>82961</v>
      </c>
      <c r="I6" s="79">
        <v>7076737</v>
      </c>
      <c r="J6" s="79">
        <v>13315505</v>
      </c>
      <c r="K6" s="79">
        <v>1052700</v>
      </c>
      <c r="L6" s="79">
        <v>2974453</v>
      </c>
      <c r="M6" s="79">
        <v>9352</v>
      </c>
      <c r="N6" s="79">
        <v>5259863</v>
      </c>
      <c r="O6" s="79">
        <v>9893</v>
      </c>
      <c r="P6" s="79">
        <v>0</v>
      </c>
      <c r="Q6" s="79">
        <v>321863</v>
      </c>
      <c r="R6" s="79"/>
      <c r="S6" s="79"/>
      <c r="T6" s="79">
        <f t="shared" si="1"/>
        <v>30164102</v>
      </c>
      <c r="U6" s="80"/>
      <c r="V6" s="81">
        <f t="shared" si="2"/>
        <v>30164102</v>
      </c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</row>
    <row r="7" spans="1:33" s="62" customFormat="1" ht="22.5" customHeight="1" x14ac:dyDescent="0.2">
      <c r="A7" s="77"/>
      <c r="C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>
        <f t="shared" si="1"/>
        <v>0</v>
      </c>
      <c r="U7" s="80"/>
      <c r="V7" s="81">
        <f t="shared" si="2"/>
        <v>0</v>
      </c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1:33" s="76" customFormat="1" ht="24.95" customHeight="1" x14ac:dyDescent="0.15">
      <c r="A8" s="82"/>
      <c r="B8" s="69"/>
      <c r="C8" s="70" t="s">
        <v>6</v>
      </c>
      <c r="D8" s="71"/>
      <c r="E8" s="72">
        <f t="shared" ref="E8:T8" si="5">SUM(E9,E10,E11,E20,E24)</f>
        <v>1653.3860000000002</v>
      </c>
      <c r="F8" s="72">
        <f t="shared" si="5"/>
        <v>10153.333000000001</v>
      </c>
      <c r="G8" s="72">
        <f t="shared" si="5"/>
        <v>14633.346</v>
      </c>
      <c r="H8" s="72">
        <f t="shared" si="5"/>
        <v>46093.123999999996</v>
      </c>
      <c r="I8" s="72">
        <f t="shared" si="5"/>
        <v>9441644.1790000051</v>
      </c>
      <c r="J8" s="72">
        <f t="shared" si="5"/>
        <v>16824725.141000003</v>
      </c>
      <c r="K8" s="72">
        <f t="shared" si="5"/>
        <v>1261996.9770000002</v>
      </c>
      <c r="L8" s="72">
        <f t="shared" si="5"/>
        <v>2972788.2339999997</v>
      </c>
      <c r="M8" s="72">
        <f t="shared" si="5"/>
        <v>0</v>
      </c>
      <c r="N8" s="72">
        <f t="shared" si="5"/>
        <v>7114821.6540000001</v>
      </c>
      <c r="O8" s="72">
        <f t="shared" si="5"/>
        <v>9893.3330000000005</v>
      </c>
      <c r="P8" s="72">
        <f t="shared" si="5"/>
        <v>0</v>
      </c>
      <c r="Q8" s="72">
        <f t="shared" si="5"/>
        <v>404584.20199999999</v>
      </c>
      <c r="R8" s="72">
        <f t="shared" si="5"/>
        <v>0</v>
      </c>
      <c r="S8" s="72">
        <f t="shared" si="5"/>
        <v>0</v>
      </c>
      <c r="T8" s="72">
        <f t="shared" si="5"/>
        <v>38102986.909000002</v>
      </c>
      <c r="U8" s="75"/>
      <c r="V8" s="83" t="e">
        <f>SUM(V9,V10,#REF!,#REF!,#REF!,#REF!,V11,V20:V20,#REF!,#REF!,#REF!,V24)</f>
        <v>#REF!</v>
      </c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</row>
    <row r="9" spans="1:33" s="62" customFormat="1" ht="22.5" customHeight="1" x14ac:dyDescent="0.2">
      <c r="A9" s="77" t="s">
        <v>7</v>
      </c>
      <c r="C9" s="78" t="s">
        <v>8</v>
      </c>
      <c r="E9" s="79">
        <v>0</v>
      </c>
      <c r="F9" s="79">
        <v>10153.333000000001</v>
      </c>
      <c r="G9" s="79">
        <v>5900</v>
      </c>
      <c r="H9" s="79">
        <v>0</v>
      </c>
      <c r="I9" s="79">
        <v>1923.5769999999998</v>
      </c>
      <c r="J9" s="79">
        <v>24955.439000000002</v>
      </c>
      <c r="K9" s="79">
        <v>17094.415000000001</v>
      </c>
      <c r="L9" s="79">
        <v>55043.921000000002</v>
      </c>
      <c r="M9" s="79">
        <v>0</v>
      </c>
      <c r="N9" s="79"/>
      <c r="O9" s="79">
        <v>9893.3330000000005</v>
      </c>
      <c r="P9" s="79"/>
      <c r="Q9" s="79">
        <v>14873.07</v>
      </c>
      <c r="R9" s="79"/>
      <c r="S9" s="79"/>
      <c r="T9" s="79">
        <f t="shared" ref="T9:T10" si="6">SUM(E9:S9)</f>
        <v>139837.08799999999</v>
      </c>
      <c r="U9" s="80"/>
      <c r="V9" s="81">
        <f t="shared" si="2"/>
        <v>139837.08799999999</v>
      </c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</row>
    <row r="10" spans="1:33" s="62" customFormat="1" ht="22.5" customHeight="1" x14ac:dyDescent="0.2">
      <c r="A10" s="77" t="s">
        <v>9</v>
      </c>
      <c r="C10" s="78" t="s">
        <v>10</v>
      </c>
      <c r="E10" s="79">
        <v>1653.3860000000002</v>
      </c>
      <c r="F10" s="79">
        <v>0</v>
      </c>
      <c r="G10" s="79">
        <v>8733.3459999999995</v>
      </c>
      <c r="H10" s="79"/>
      <c r="I10" s="79">
        <v>2523.029</v>
      </c>
      <c r="J10" s="79">
        <v>125572.31400000001</v>
      </c>
      <c r="K10" s="79">
        <v>0</v>
      </c>
      <c r="L10" s="79">
        <v>8483.8240000000005</v>
      </c>
      <c r="M10" s="79">
        <v>0</v>
      </c>
      <c r="N10" s="79"/>
      <c r="O10" s="79">
        <v>0</v>
      </c>
      <c r="P10" s="79"/>
      <c r="Q10" s="79">
        <v>19368.305</v>
      </c>
      <c r="R10" s="79"/>
      <c r="S10" s="79"/>
      <c r="T10" s="79">
        <f t="shared" si="6"/>
        <v>166334.204</v>
      </c>
      <c r="U10" s="80"/>
      <c r="V10" s="81">
        <f t="shared" si="2"/>
        <v>166334.204</v>
      </c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s="59" customFormat="1" ht="22.5" customHeight="1" x14ac:dyDescent="0.2">
      <c r="A11" s="77" t="s">
        <v>76</v>
      </c>
      <c r="B11" s="62"/>
      <c r="C11" s="84" t="s">
        <v>68</v>
      </c>
      <c r="D11" s="62"/>
      <c r="E11" s="79">
        <f t="shared" ref="E11:Q11" si="7">SUM(E12:E18)</f>
        <v>0</v>
      </c>
      <c r="F11" s="79">
        <f t="shared" si="7"/>
        <v>0</v>
      </c>
      <c r="G11" s="79">
        <f t="shared" si="7"/>
        <v>0</v>
      </c>
      <c r="H11" s="79">
        <f t="shared" si="7"/>
        <v>0</v>
      </c>
      <c r="I11" s="79">
        <f t="shared" si="7"/>
        <v>0</v>
      </c>
      <c r="J11" s="79">
        <f t="shared" si="7"/>
        <v>522.62099999999998</v>
      </c>
      <c r="K11" s="79">
        <f t="shared" si="7"/>
        <v>0</v>
      </c>
      <c r="L11" s="79">
        <f>SUM(L12:L19)</f>
        <v>1953.2350000000001</v>
      </c>
      <c r="M11" s="79">
        <f t="shared" si="7"/>
        <v>0</v>
      </c>
      <c r="N11" s="79">
        <f>SUM(N12:N18)</f>
        <v>0</v>
      </c>
      <c r="O11" s="79">
        <f t="shared" si="7"/>
        <v>0</v>
      </c>
      <c r="P11" s="79">
        <f>SUM(P12:P18)</f>
        <v>0</v>
      </c>
      <c r="Q11" s="79">
        <f t="shared" si="7"/>
        <v>0</v>
      </c>
      <c r="R11" s="79">
        <f>SUM(R12:R18)</f>
        <v>0</v>
      </c>
      <c r="S11" s="79">
        <f>SUM(S12:S18)</f>
        <v>0</v>
      </c>
      <c r="T11" s="79">
        <f>SUM(T12:T19)</f>
        <v>2475.8560000000002</v>
      </c>
      <c r="U11" s="81"/>
      <c r="V11" s="81">
        <f t="shared" si="2"/>
        <v>2475.8560000000002</v>
      </c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spans="1:33" s="62" customFormat="1" ht="22.5" customHeight="1" x14ac:dyDescent="0.2">
      <c r="A12" s="85" t="s">
        <v>20</v>
      </c>
      <c r="B12" s="86"/>
      <c r="C12" s="87" t="s">
        <v>38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>
        <f t="shared" ref="T12:T19" si="8">SUM(E12:S12)</f>
        <v>0</v>
      </c>
      <c r="U12" s="80"/>
      <c r="V12" s="81">
        <f t="shared" si="2"/>
        <v>0</v>
      </c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</row>
    <row r="13" spans="1:33" s="62" customFormat="1" ht="22.5" customHeight="1" x14ac:dyDescent="0.2">
      <c r="A13" s="89" t="s">
        <v>39</v>
      </c>
      <c r="C13" s="78" t="s">
        <v>98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>
        <f t="shared" si="8"/>
        <v>0</v>
      </c>
      <c r="U13" s="80"/>
      <c r="V13" s="81">
        <f t="shared" si="2"/>
        <v>0</v>
      </c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1:33" s="62" customFormat="1" ht="22.5" customHeight="1" x14ac:dyDescent="0.2">
      <c r="A14" s="89" t="s">
        <v>31</v>
      </c>
      <c r="C14" s="78" t="s">
        <v>33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>
        <f t="shared" si="8"/>
        <v>0</v>
      </c>
      <c r="U14" s="80"/>
      <c r="V14" s="81">
        <f t="shared" si="2"/>
        <v>0</v>
      </c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1:33" s="62" customFormat="1" ht="22.5" customHeight="1" x14ac:dyDescent="0.2">
      <c r="A15" s="89" t="s">
        <v>32</v>
      </c>
      <c r="C15" s="78" t="s">
        <v>34</v>
      </c>
      <c r="E15" s="79">
        <v>0</v>
      </c>
      <c r="F15" s="79">
        <v>0</v>
      </c>
      <c r="G15" s="79">
        <v>0</v>
      </c>
      <c r="H15" s="79"/>
      <c r="I15" s="79">
        <v>0</v>
      </c>
      <c r="J15" s="79">
        <v>0</v>
      </c>
      <c r="K15" s="79">
        <v>0</v>
      </c>
      <c r="L15" s="79">
        <v>1953.2350000000001</v>
      </c>
      <c r="M15" s="79">
        <v>0</v>
      </c>
      <c r="N15" s="79"/>
      <c r="O15" s="79">
        <v>0</v>
      </c>
      <c r="P15" s="79"/>
      <c r="Q15" s="79">
        <v>0</v>
      </c>
      <c r="R15" s="79"/>
      <c r="S15" s="79"/>
      <c r="T15" s="79">
        <f t="shared" si="8"/>
        <v>1953.2350000000001</v>
      </c>
      <c r="U15" s="80"/>
      <c r="V15" s="81">
        <f t="shared" si="2"/>
        <v>1953.2350000000001</v>
      </c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</row>
    <row r="16" spans="1:33" s="62" customFormat="1" ht="22.5" customHeight="1" x14ac:dyDescent="0.2">
      <c r="A16" s="89" t="s">
        <v>37</v>
      </c>
      <c r="C16" s="78" t="s">
        <v>47</v>
      </c>
      <c r="E16" s="79"/>
      <c r="F16" s="79"/>
      <c r="G16" s="79"/>
      <c r="H16" s="79"/>
      <c r="I16" s="79">
        <v>0</v>
      </c>
      <c r="J16" s="79">
        <v>522.62099999999998</v>
      </c>
      <c r="K16" s="79"/>
      <c r="L16" s="79"/>
      <c r="M16" s="79"/>
      <c r="N16" s="79"/>
      <c r="O16" s="79"/>
      <c r="P16" s="79"/>
      <c r="Q16" s="79"/>
      <c r="R16" s="79"/>
      <c r="S16" s="79"/>
      <c r="T16" s="79">
        <f t="shared" si="8"/>
        <v>522.62099999999998</v>
      </c>
      <c r="U16" s="80"/>
      <c r="V16" s="81">
        <f t="shared" si="2"/>
        <v>522.62099999999998</v>
      </c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s="62" customFormat="1" ht="22.5" customHeight="1" x14ac:dyDescent="0.2">
      <c r="A17" s="89" t="s">
        <v>21</v>
      </c>
      <c r="C17" s="78" t="s">
        <v>36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/>
      <c r="O17" s="79">
        <v>0</v>
      </c>
      <c r="P17" s="79"/>
      <c r="Q17" s="79">
        <v>0</v>
      </c>
      <c r="R17" s="79"/>
      <c r="S17" s="79"/>
      <c r="T17" s="79">
        <f t="shared" si="8"/>
        <v>0</v>
      </c>
      <c r="U17" s="80"/>
      <c r="V17" s="81">
        <f t="shared" si="2"/>
        <v>0</v>
      </c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</row>
    <row r="18" spans="1:33" s="62" customFormat="1" ht="22.5" customHeight="1" x14ac:dyDescent="0.2">
      <c r="A18" s="89" t="s">
        <v>23</v>
      </c>
      <c r="C18" s="78" t="s">
        <v>35</v>
      </c>
      <c r="E18" s="79"/>
      <c r="F18" s="79"/>
      <c r="G18" s="79"/>
      <c r="H18" s="79">
        <v>0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>
        <f t="shared" si="8"/>
        <v>0</v>
      </c>
      <c r="U18" s="80"/>
      <c r="V18" s="81">
        <f t="shared" si="2"/>
        <v>0</v>
      </c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</row>
    <row r="19" spans="1:33" s="62" customFormat="1" ht="22.5" customHeight="1" x14ac:dyDescent="0.2">
      <c r="A19" s="89" t="s">
        <v>96</v>
      </c>
      <c r="C19" s="78" t="s">
        <v>97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>
        <f t="shared" si="8"/>
        <v>0</v>
      </c>
      <c r="U19" s="80"/>
      <c r="V19" s="81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 spans="1:33" ht="22.5" customHeight="1" x14ac:dyDescent="0.2">
      <c r="A20" s="90" t="s">
        <v>77</v>
      </c>
      <c r="B20" s="91"/>
      <c r="C20" s="92" t="s">
        <v>15</v>
      </c>
      <c r="D20" s="62"/>
      <c r="E20" s="93">
        <f t="shared" ref="E20:O20" si="9">SUM(E21,E22,E23)</f>
        <v>0</v>
      </c>
      <c r="F20" s="93">
        <f t="shared" si="9"/>
        <v>0</v>
      </c>
      <c r="G20" s="93">
        <f t="shared" si="9"/>
        <v>0</v>
      </c>
      <c r="H20" s="93">
        <f t="shared" si="9"/>
        <v>46093.123999999996</v>
      </c>
      <c r="I20" s="93">
        <f t="shared" si="9"/>
        <v>9437197.5730000045</v>
      </c>
      <c r="J20" s="93">
        <f t="shared" si="9"/>
        <v>16673674.767000001</v>
      </c>
      <c r="K20" s="93">
        <f t="shared" si="9"/>
        <v>1244902.5620000002</v>
      </c>
      <c r="L20" s="93">
        <f t="shared" si="9"/>
        <v>2907307.2539999997</v>
      </c>
      <c r="M20" s="93">
        <f t="shared" si="9"/>
        <v>0</v>
      </c>
      <c r="N20" s="93">
        <f t="shared" si="9"/>
        <v>7114821.6540000001</v>
      </c>
      <c r="O20" s="93">
        <f t="shared" si="9"/>
        <v>0</v>
      </c>
      <c r="P20" s="93">
        <f>SUM(P21,P22,P23)</f>
        <v>0</v>
      </c>
      <c r="Q20" s="93">
        <f t="shared" ref="Q20:S20" si="10">SUM(Q21,Q22,Q23)</f>
        <v>370342.82699999999</v>
      </c>
      <c r="R20" s="93">
        <f t="shared" si="10"/>
        <v>0</v>
      </c>
      <c r="S20" s="93">
        <f t="shared" si="10"/>
        <v>0</v>
      </c>
      <c r="T20" s="94">
        <f>SUM(T21,T22,T23)</f>
        <v>37794339.761</v>
      </c>
      <c r="U20" s="95"/>
      <c r="V20" s="81">
        <f t="shared" si="2"/>
        <v>37794339.761</v>
      </c>
      <c r="W20" s="81"/>
      <c r="X20" s="95"/>
      <c r="Y20" s="95"/>
      <c r="Z20" s="95"/>
      <c r="AA20" s="95"/>
      <c r="AB20" s="95"/>
      <c r="AC20" s="95"/>
      <c r="AD20" s="95"/>
      <c r="AE20" s="95"/>
      <c r="AF20" s="95"/>
      <c r="AG20" s="95"/>
    </row>
    <row r="21" spans="1:33" s="62" customFormat="1" ht="22.5" customHeight="1" x14ac:dyDescent="0.2">
      <c r="A21" s="89" t="s">
        <v>20</v>
      </c>
      <c r="C21" s="78" t="s">
        <v>42</v>
      </c>
      <c r="E21" s="79"/>
      <c r="F21" s="79"/>
      <c r="G21" s="79"/>
      <c r="H21" s="79"/>
      <c r="I21" s="79">
        <v>393.82</v>
      </c>
      <c r="J21" s="79">
        <v>0</v>
      </c>
      <c r="K21" s="79"/>
      <c r="L21" s="79">
        <v>80535.010000000009</v>
      </c>
      <c r="M21" s="79"/>
      <c r="N21" s="79"/>
      <c r="O21" s="79"/>
      <c r="P21" s="79"/>
      <c r="Q21" s="79">
        <v>0</v>
      </c>
      <c r="R21" s="79"/>
      <c r="S21" s="79"/>
      <c r="T21" s="79">
        <f t="shared" ref="T21:T24" si="11">SUM(E21:S21)</f>
        <v>80928.830000000016</v>
      </c>
      <c r="U21" s="80"/>
      <c r="V21" s="81">
        <f t="shared" si="2"/>
        <v>80928.830000000016</v>
      </c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</row>
    <row r="22" spans="1:33" s="62" customFormat="1" ht="22.5" customHeight="1" x14ac:dyDescent="0.2">
      <c r="A22" s="89" t="s">
        <v>39</v>
      </c>
      <c r="C22" s="78" t="s">
        <v>43</v>
      </c>
      <c r="E22" s="79"/>
      <c r="F22" s="79"/>
      <c r="G22" s="79"/>
      <c r="H22" s="79">
        <v>46093.123999999996</v>
      </c>
      <c r="I22" s="79">
        <v>9436803.7530000042</v>
      </c>
      <c r="J22" s="79">
        <v>16673674.767000001</v>
      </c>
      <c r="K22" s="79">
        <v>1244902.5620000002</v>
      </c>
      <c r="L22" s="79">
        <v>2826772.2439999995</v>
      </c>
      <c r="M22" s="79"/>
      <c r="N22" s="79">
        <v>7114821.6540000001</v>
      </c>
      <c r="O22" s="79"/>
      <c r="P22" s="79">
        <v>0</v>
      </c>
      <c r="Q22" s="79">
        <v>370342.82699999999</v>
      </c>
      <c r="R22" s="79"/>
      <c r="S22" s="79"/>
      <c r="T22" s="79">
        <f t="shared" si="11"/>
        <v>37713410.931000002</v>
      </c>
      <c r="U22" s="80"/>
      <c r="V22" s="81">
        <f t="shared" si="2"/>
        <v>37713410.931000002</v>
      </c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</row>
    <row r="23" spans="1:33" s="62" customFormat="1" ht="22.5" customHeight="1" x14ac:dyDescent="0.2">
      <c r="A23" s="89" t="s">
        <v>31</v>
      </c>
      <c r="C23" s="78" t="s">
        <v>101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>
        <f t="shared" si="11"/>
        <v>0</v>
      </c>
      <c r="U23" s="80"/>
      <c r="V23" s="81">
        <f t="shared" si="2"/>
        <v>0</v>
      </c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</row>
    <row r="24" spans="1:33" s="62" customFormat="1" ht="22.5" customHeight="1" x14ac:dyDescent="0.2">
      <c r="A24" s="90"/>
      <c r="B24" s="91"/>
      <c r="C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>
        <f t="shared" si="11"/>
        <v>0</v>
      </c>
      <c r="U24" s="80"/>
      <c r="V24" s="81">
        <f t="shared" si="2"/>
        <v>0</v>
      </c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</row>
    <row r="25" spans="1:33" ht="25.5" customHeight="1" x14ac:dyDescent="0.2"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95"/>
      <c r="V25" s="95"/>
      <c r="W25" s="81"/>
      <c r="X25" s="95"/>
      <c r="Y25" s="95"/>
      <c r="Z25" s="95"/>
      <c r="AA25" s="95"/>
      <c r="AB25" s="95"/>
      <c r="AC25" s="95"/>
      <c r="AD25" s="95"/>
      <c r="AE25" s="95"/>
      <c r="AF25" s="95"/>
      <c r="AG25" s="95"/>
    </row>
    <row r="26" spans="1:33" ht="18" hidden="1" customHeight="1" x14ac:dyDescent="0.2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>
        <f t="shared" ref="R26:V26" si="12">+R3-R8</f>
        <v>0</v>
      </c>
      <c r="S26" s="96">
        <f t="shared" si="12"/>
        <v>0</v>
      </c>
      <c r="T26" s="97">
        <f t="shared" si="12"/>
        <v>-7911570.1690000035</v>
      </c>
      <c r="U26" s="97">
        <f t="shared" si="12"/>
        <v>0</v>
      </c>
      <c r="V26" s="97" t="e">
        <f t="shared" si="12"/>
        <v>#REF!</v>
      </c>
      <c r="W26" s="81"/>
      <c r="X26" s="95"/>
      <c r="Y26" s="95"/>
      <c r="Z26" s="95"/>
      <c r="AA26" s="95"/>
      <c r="AB26" s="95"/>
      <c r="AC26" s="95"/>
      <c r="AD26" s="95"/>
      <c r="AE26" s="95"/>
      <c r="AF26" s="95"/>
      <c r="AG26" s="95"/>
    </row>
    <row r="27" spans="1:33" ht="18" customHeight="1" x14ac:dyDescent="0.2"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95"/>
      <c r="V27" s="95"/>
      <c r="W27" s="81"/>
      <c r="X27" s="95"/>
      <c r="Y27" s="95"/>
      <c r="Z27" s="95"/>
      <c r="AA27" s="95"/>
      <c r="AB27" s="95"/>
      <c r="AC27" s="95"/>
      <c r="AD27" s="95"/>
      <c r="AE27" s="95"/>
      <c r="AF27" s="95"/>
      <c r="AG27" s="95"/>
    </row>
    <row r="28" spans="1:33" ht="18" customHeight="1" x14ac:dyDescent="0.2"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5"/>
      <c r="V28" s="95"/>
      <c r="W28" s="81"/>
      <c r="X28" s="95"/>
      <c r="Y28" s="95"/>
      <c r="Z28" s="95"/>
      <c r="AA28" s="95"/>
      <c r="AB28" s="95"/>
      <c r="AC28" s="95"/>
      <c r="AD28" s="95"/>
      <c r="AE28" s="95"/>
      <c r="AF28" s="95"/>
      <c r="AG28" s="95"/>
    </row>
    <row r="29" spans="1:33" ht="18" customHeight="1" x14ac:dyDescent="0.2"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95"/>
      <c r="V29" s="95"/>
      <c r="W29" s="81"/>
      <c r="X29" s="95"/>
      <c r="Y29" s="95"/>
      <c r="Z29" s="95"/>
      <c r="AA29" s="95"/>
      <c r="AB29" s="95"/>
      <c r="AC29" s="95"/>
      <c r="AD29" s="95"/>
      <c r="AE29" s="95"/>
      <c r="AF29" s="95"/>
      <c r="AG29" s="95"/>
    </row>
    <row r="30" spans="1:33" ht="18" customHeight="1" x14ac:dyDescent="0.2"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95"/>
      <c r="V30" s="95"/>
      <c r="W30" s="81"/>
      <c r="X30" s="95"/>
      <c r="Y30" s="95"/>
      <c r="Z30" s="95"/>
      <c r="AA30" s="95"/>
      <c r="AB30" s="95"/>
      <c r="AC30" s="95"/>
      <c r="AD30" s="95"/>
      <c r="AE30" s="95"/>
      <c r="AF30" s="95"/>
      <c r="AG30" s="95"/>
    </row>
    <row r="31" spans="1:33" ht="18" customHeight="1" x14ac:dyDescent="0.2"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5"/>
      <c r="U31" s="95"/>
      <c r="V31" s="95"/>
      <c r="W31" s="81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ht="18" customHeight="1" x14ac:dyDescent="0.2"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95"/>
      <c r="U32" s="95"/>
      <c r="V32" s="95"/>
      <c r="W32" s="81"/>
      <c r="X32" s="95"/>
      <c r="Y32" s="95"/>
      <c r="Z32" s="95"/>
      <c r="AA32" s="95"/>
      <c r="AB32" s="95"/>
      <c r="AC32" s="95"/>
      <c r="AD32" s="95"/>
      <c r="AE32" s="95"/>
      <c r="AF32" s="95"/>
      <c r="AG32" s="95"/>
    </row>
    <row r="33" spans="5:33" ht="18" customHeight="1" x14ac:dyDescent="0.2">
      <c r="E33" s="81"/>
      <c r="F33" s="81"/>
      <c r="G33" s="81"/>
      <c r="H33" s="81"/>
      <c r="I33" s="81"/>
      <c r="J33" s="81"/>
      <c r="K33" s="98"/>
      <c r="L33" s="81"/>
      <c r="M33" s="81"/>
      <c r="N33" s="81"/>
      <c r="O33" s="81"/>
      <c r="P33" s="81"/>
      <c r="Q33" s="81"/>
      <c r="R33" s="81"/>
      <c r="S33" s="81"/>
      <c r="T33" s="95"/>
      <c r="U33" s="95"/>
      <c r="V33" s="95"/>
      <c r="W33" s="81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5:33" ht="18" customHeight="1" x14ac:dyDescent="0.2"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95"/>
      <c r="U34" s="95"/>
      <c r="V34" s="95"/>
      <c r="W34" s="81"/>
      <c r="X34" s="95"/>
      <c r="Y34" s="95"/>
      <c r="Z34" s="95"/>
      <c r="AA34" s="95"/>
      <c r="AB34" s="95"/>
      <c r="AC34" s="95"/>
      <c r="AD34" s="95"/>
      <c r="AE34" s="95"/>
      <c r="AF34" s="95"/>
      <c r="AG34" s="95"/>
    </row>
    <row r="35" spans="5:33" ht="18" customHeight="1" x14ac:dyDescent="0.2"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95"/>
      <c r="U35" s="95"/>
      <c r="V35" s="95"/>
      <c r="W35" s="81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5:33" ht="18" customHeight="1" x14ac:dyDescent="0.2"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95"/>
      <c r="U36" s="95"/>
      <c r="V36" s="95"/>
      <c r="W36" s="81"/>
      <c r="X36" s="95"/>
      <c r="Y36" s="95"/>
      <c r="Z36" s="95"/>
      <c r="AA36" s="95"/>
      <c r="AB36" s="95"/>
      <c r="AC36" s="95"/>
      <c r="AD36" s="95"/>
      <c r="AE36" s="95"/>
      <c r="AF36" s="95"/>
      <c r="AG36" s="95"/>
    </row>
    <row r="37" spans="5:33" ht="18" customHeight="1" x14ac:dyDescent="0.2"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95"/>
      <c r="U37" s="95"/>
      <c r="V37" s="95"/>
      <c r="W37" s="81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5:33" ht="18" customHeight="1" x14ac:dyDescent="0.2"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95"/>
      <c r="U38" s="95"/>
      <c r="V38" s="95"/>
      <c r="W38" s="81"/>
      <c r="X38" s="95"/>
      <c r="Y38" s="95"/>
      <c r="Z38" s="95"/>
      <c r="AA38" s="95"/>
      <c r="AB38" s="95"/>
      <c r="AC38" s="95"/>
      <c r="AD38" s="95"/>
      <c r="AE38" s="95"/>
      <c r="AF38" s="95"/>
      <c r="AG38" s="95"/>
    </row>
    <row r="39" spans="5:33" ht="18" customHeight="1" x14ac:dyDescent="0.2"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95"/>
      <c r="U39" s="95"/>
      <c r="V39" s="95"/>
      <c r="W39" s="81"/>
      <c r="X39" s="95"/>
      <c r="Y39" s="95"/>
      <c r="Z39" s="95"/>
      <c r="AA39" s="95"/>
      <c r="AB39" s="95"/>
      <c r="AC39" s="95"/>
      <c r="AD39" s="95"/>
      <c r="AE39" s="95"/>
      <c r="AF39" s="95"/>
      <c r="AG39" s="95"/>
    </row>
    <row r="40" spans="5:33" ht="18" customHeight="1" x14ac:dyDescent="0.2"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95"/>
      <c r="U40" s="95"/>
      <c r="V40" s="95"/>
      <c r="W40" s="81"/>
      <c r="X40" s="95"/>
      <c r="Y40" s="95"/>
      <c r="Z40" s="95"/>
      <c r="AA40" s="95"/>
      <c r="AB40" s="95"/>
      <c r="AC40" s="95"/>
      <c r="AD40" s="95"/>
      <c r="AE40" s="95"/>
      <c r="AF40" s="95"/>
      <c r="AG40" s="95"/>
    </row>
    <row r="41" spans="5:33" ht="18" customHeight="1" x14ac:dyDescent="0.2"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95"/>
      <c r="U41" s="95"/>
      <c r="V41" s="95"/>
      <c r="W41" s="81"/>
      <c r="X41" s="95"/>
      <c r="Y41" s="95"/>
      <c r="Z41" s="95"/>
      <c r="AA41" s="95"/>
      <c r="AB41" s="95"/>
      <c r="AC41" s="95"/>
      <c r="AD41" s="95"/>
      <c r="AE41" s="95"/>
      <c r="AF41" s="95"/>
      <c r="AG41" s="95"/>
    </row>
    <row r="42" spans="5:33" ht="18" customHeight="1" x14ac:dyDescent="0.2"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95"/>
      <c r="U42" s="95"/>
      <c r="V42" s="95"/>
      <c r="W42" s="81"/>
      <c r="X42" s="95"/>
      <c r="Y42" s="95"/>
      <c r="Z42" s="95"/>
      <c r="AA42" s="95"/>
      <c r="AB42" s="95"/>
      <c r="AC42" s="95"/>
      <c r="AD42" s="95"/>
      <c r="AE42" s="95"/>
      <c r="AF42" s="95"/>
      <c r="AG42" s="95"/>
    </row>
    <row r="43" spans="5:33" ht="18" customHeight="1" x14ac:dyDescent="0.2"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95"/>
      <c r="U43" s="95"/>
      <c r="V43" s="95"/>
      <c r="W43" s="81"/>
      <c r="X43" s="95"/>
      <c r="Y43" s="95"/>
      <c r="Z43" s="95"/>
      <c r="AA43" s="95"/>
      <c r="AB43" s="95"/>
      <c r="AC43" s="95"/>
      <c r="AD43" s="95"/>
      <c r="AE43" s="95"/>
      <c r="AF43" s="95"/>
      <c r="AG43" s="95"/>
    </row>
    <row r="44" spans="5:33" ht="18" customHeight="1" x14ac:dyDescent="0.2"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95"/>
      <c r="U44" s="95"/>
      <c r="V44" s="95"/>
      <c r="W44" s="81"/>
      <c r="X44" s="95"/>
      <c r="Y44" s="95"/>
      <c r="Z44" s="95"/>
      <c r="AA44" s="95"/>
      <c r="AB44" s="95"/>
      <c r="AC44" s="95"/>
      <c r="AD44" s="95"/>
      <c r="AE44" s="95"/>
      <c r="AF44" s="95"/>
      <c r="AG44" s="95"/>
    </row>
    <row r="45" spans="5:33" ht="18" customHeight="1" x14ac:dyDescent="0.2"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95"/>
      <c r="U45" s="95"/>
      <c r="V45" s="95"/>
      <c r="W45" s="81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5:33" ht="18" customHeight="1" x14ac:dyDescent="0.2"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95"/>
      <c r="U46" s="95"/>
      <c r="V46" s="95"/>
      <c r="W46" s="81"/>
      <c r="X46" s="95"/>
      <c r="Y46" s="95"/>
      <c r="Z46" s="95"/>
      <c r="AA46" s="95"/>
      <c r="AB46" s="95"/>
      <c r="AC46" s="95"/>
      <c r="AD46" s="95"/>
      <c r="AE46" s="95"/>
      <c r="AF46" s="95"/>
      <c r="AG46" s="95"/>
    </row>
    <row r="47" spans="5:33" ht="18" customHeight="1" x14ac:dyDescent="0.2"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95"/>
      <c r="U47" s="95"/>
      <c r="V47" s="95"/>
      <c r="W47" s="81"/>
      <c r="X47" s="95"/>
      <c r="Y47" s="95"/>
      <c r="Z47" s="95"/>
      <c r="AA47" s="95"/>
      <c r="AB47" s="95"/>
      <c r="AC47" s="95"/>
      <c r="AD47" s="95"/>
      <c r="AE47" s="95"/>
      <c r="AF47" s="95"/>
      <c r="AG47" s="95"/>
    </row>
    <row r="48" spans="5:33" ht="18" customHeight="1" x14ac:dyDescent="0.2"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95"/>
      <c r="U48" s="95"/>
      <c r="V48" s="95"/>
      <c r="W48" s="81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5:33" ht="18" customHeight="1" x14ac:dyDescent="0.2"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95"/>
      <c r="U49" s="95"/>
      <c r="V49" s="95"/>
      <c r="W49" s="81"/>
      <c r="X49" s="95"/>
      <c r="Y49" s="95"/>
      <c r="Z49" s="95"/>
      <c r="AA49" s="95"/>
      <c r="AB49" s="95"/>
      <c r="AC49" s="95"/>
      <c r="AD49" s="95"/>
      <c r="AE49" s="95"/>
      <c r="AF49" s="95"/>
      <c r="AG49" s="95"/>
    </row>
    <row r="50" spans="5:33" ht="18" customHeight="1" x14ac:dyDescent="0.2"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95"/>
      <c r="U50" s="95"/>
      <c r="V50" s="95"/>
      <c r="W50" s="81"/>
      <c r="X50" s="95"/>
      <c r="Y50" s="95"/>
      <c r="Z50" s="95"/>
      <c r="AA50" s="95"/>
      <c r="AB50" s="95"/>
      <c r="AC50" s="95"/>
      <c r="AD50" s="95"/>
      <c r="AE50" s="95"/>
      <c r="AF50" s="95"/>
      <c r="AG50" s="95"/>
    </row>
    <row r="51" spans="5:33" ht="18" customHeight="1" x14ac:dyDescent="0.2"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95"/>
      <c r="U51" s="95"/>
      <c r="V51" s="95"/>
      <c r="W51" s="81"/>
      <c r="X51" s="95"/>
      <c r="Y51" s="95"/>
      <c r="Z51" s="95"/>
      <c r="AA51" s="95"/>
      <c r="AB51" s="95"/>
      <c r="AC51" s="95"/>
      <c r="AD51" s="95"/>
      <c r="AE51" s="95"/>
      <c r="AF51" s="95"/>
      <c r="AG51" s="95"/>
    </row>
    <row r="52" spans="5:33" ht="18" customHeight="1" x14ac:dyDescent="0.2"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95"/>
      <c r="U52" s="95"/>
      <c r="V52" s="95"/>
      <c r="W52" s="81"/>
      <c r="X52" s="95"/>
      <c r="Y52" s="95"/>
      <c r="Z52" s="95"/>
      <c r="AA52" s="95"/>
      <c r="AB52" s="95"/>
      <c r="AC52" s="95"/>
      <c r="AD52" s="95"/>
      <c r="AE52" s="95"/>
      <c r="AF52" s="95"/>
      <c r="AG52" s="95"/>
    </row>
    <row r="53" spans="5:33" ht="18" customHeight="1" x14ac:dyDescent="0.2"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95"/>
      <c r="U53" s="95"/>
      <c r="V53" s="95"/>
      <c r="W53" s="81"/>
      <c r="X53" s="95"/>
      <c r="Y53" s="95"/>
      <c r="Z53" s="95"/>
      <c r="AA53" s="95"/>
      <c r="AB53" s="95"/>
      <c r="AC53" s="95"/>
      <c r="AD53" s="95"/>
      <c r="AE53" s="95"/>
      <c r="AF53" s="95"/>
      <c r="AG53" s="95"/>
    </row>
    <row r="54" spans="5:33" ht="18" customHeight="1" x14ac:dyDescent="0.2"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95"/>
      <c r="U54" s="95"/>
      <c r="V54" s="95"/>
      <c r="W54" s="81"/>
      <c r="X54" s="95"/>
      <c r="Y54" s="95"/>
      <c r="Z54" s="95"/>
      <c r="AA54" s="95"/>
      <c r="AB54" s="95"/>
      <c r="AC54" s="95"/>
      <c r="AD54" s="95"/>
      <c r="AE54" s="95"/>
      <c r="AF54" s="95"/>
      <c r="AG54" s="95"/>
    </row>
    <row r="55" spans="5:33" ht="18" customHeight="1" x14ac:dyDescent="0.2">
      <c r="U55" s="95"/>
      <c r="V55" s="95"/>
      <c r="W55" s="81"/>
      <c r="X55" s="95"/>
      <c r="Y55" s="95"/>
      <c r="Z55" s="95"/>
      <c r="AA55" s="95"/>
      <c r="AB55" s="95"/>
      <c r="AC55" s="95"/>
      <c r="AD55" s="95"/>
      <c r="AE55" s="95"/>
      <c r="AF55" s="95"/>
      <c r="AG55" s="95"/>
    </row>
    <row r="56" spans="5:33" ht="18" customHeight="1" x14ac:dyDescent="0.2">
      <c r="U56" s="95"/>
      <c r="V56" s="95"/>
      <c r="W56" s="81"/>
      <c r="X56" s="95"/>
      <c r="Y56" s="95"/>
      <c r="Z56" s="95"/>
      <c r="AA56" s="95"/>
      <c r="AB56" s="95"/>
      <c r="AC56" s="95"/>
      <c r="AD56" s="95"/>
      <c r="AE56" s="95"/>
      <c r="AF56" s="95"/>
      <c r="AG56" s="95"/>
    </row>
    <row r="57" spans="5:33" ht="18" customHeight="1" x14ac:dyDescent="0.2">
      <c r="U57" s="95"/>
      <c r="V57" s="95"/>
      <c r="W57" s="81"/>
      <c r="X57" s="95"/>
      <c r="Y57" s="95"/>
      <c r="Z57" s="95"/>
      <c r="AA57" s="95"/>
      <c r="AB57" s="95"/>
      <c r="AC57" s="95"/>
      <c r="AD57" s="95"/>
      <c r="AE57" s="95"/>
      <c r="AF57" s="95"/>
      <c r="AG57" s="95"/>
    </row>
    <row r="58" spans="5:33" ht="18" customHeight="1" x14ac:dyDescent="0.2">
      <c r="U58" s="95"/>
      <c r="V58" s="95"/>
      <c r="W58" s="81"/>
      <c r="X58" s="95"/>
      <c r="Y58" s="95"/>
      <c r="Z58" s="95"/>
      <c r="AA58" s="95"/>
      <c r="AB58" s="95"/>
      <c r="AC58" s="95"/>
      <c r="AD58" s="95"/>
      <c r="AE58" s="95"/>
      <c r="AF58" s="95"/>
      <c r="AG58" s="95"/>
    </row>
    <row r="59" spans="5:33" ht="18" customHeight="1" x14ac:dyDescent="0.2">
      <c r="U59" s="95"/>
      <c r="V59" s="95"/>
      <c r="W59" s="81"/>
      <c r="X59" s="95"/>
      <c r="Y59" s="95"/>
      <c r="Z59" s="95"/>
      <c r="AA59" s="95"/>
      <c r="AB59" s="95"/>
      <c r="AC59" s="95"/>
      <c r="AD59" s="95"/>
      <c r="AE59" s="95"/>
      <c r="AF59" s="95"/>
      <c r="AG59" s="95"/>
    </row>
    <row r="60" spans="5:33" ht="18" customHeight="1" x14ac:dyDescent="0.2">
      <c r="U60" s="95"/>
      <c r="V60" s="95"/>
      <c r="W60" s="81"/>
      <c r="X60" s="95"/>
      <c r="Y60" s="95"/>
      <c r="Z60" s="95"/>
      <c r="AA60" s="95"/>
      <c r="AB60" s="95"/>
      <c r="AC60" s="95"/>
      <c r="AD60" s="95"/>
      <c r="AE60" s="95"/>
      <c r="AF60" s="95"/>
      <c r="AG60" s="95"/>
    </row>
    <row r="61" spans="5:33" ht="18" customHeight="1" x14ac:dyDescent="0.2">
      <c r="U61" s="95"/>
      <c r="V61" s="95"/>
      <c r="W61" s="81"/>
      <c r="X61" s="95"/>
      <c r="Y61" s="95"/>
      <c r="Z61" s="95"/>
      <c r="AA61" s="95"/>
      <c r="AB61" s="95"/>
      <c r="AC61" s="95"/>
      <c r="AD61" s="95"/>
      <c r="AE61" s="95"/>
      <c r="AF61" s="95"/>
      <c r="AG61" s="95"/>
    </row>
    <row r="62" spans="5:33" ht="18" customHeight="1" x14ac:dyDescent="0.2">
      <c r="U62" s="95"/>
      <c r="V62" s="95"/>
      <c r="W62" s="81"/>
      <c r="X62" s="95"/>
      <c r="Y62" s="95"/>
      <c r="Z62" s="95"/>
      <c r="AA62" s="95"/>
      <c r="AB62" s="95"/>
      <c r="AC62" s="95"/>
      <c r="AD62" s="95"/>
      <c r="AE62" s="95"/>
      <c r="AF62" s="95"/>
      <c r="AG62" s="95"/>
    </row>
    <row r="63" spans="5:33" ht="18" customHeight="1" x14ac:dyDescent="0.2">
      <c r="U63" s="95"/>
      <c r="V63" s="95"/>
      <c r="W63" s="81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5:33" ht="18" customHeight="1" x14ac:dyDescent="0.2">
      <c r="U64" s="95"/>
      <c r="V64" s="95"/>
      <c r="W64" s="81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21:33" ht="18" customHeight="1" x14ac:dyDescent="0.2">
      <c r="U65" s="95"/>
      <c r="V65" s="95"/>
      <c r="W65" s="81"/>
      <c r="X65" s="95"/>
      <c r="Y65" s="95"/>
      <c r="Z65" s="95"/>
      <c r="AA65" s="95"/>
      <c r="AB65" s="95"/>
      <c r="AC65" s="95"/>
      <c r="AD65" s="95"/>
      <c r="AE65" s="95"/>
      <c r="AF65" s="95"/>
      <c r="AG65" s="95"/>
    </row>
    <row r="66" spans="21:33" ht="18" customHeight="1" x14ac:dyDescent="0.2">
      <c r="U66" s="95"/>
      <c r="V66" s="95"/>
      <c r="W66" s="81"/>
      <c r="X66" s="95"/>
      <c r="Y66" s="95"/>
      <c r="Z66" s="95"/>
      <c r="AA66" s="95"/>
      <c r="AB66" s="95"/>
      <c r="AC66" s="95"/>
      <c r="AD66" s="95"/>
      <c r="AE66" s="95"/>
      <c r="AF66" s="95"/>
      <c r="AG66" s="95"/>
    </row>
    <row r="67" spans="21:33" ht="18" customHeight="1" x14ac:dyDescent="0.2">
      <c r="U67" s="95"/>
      <c r="V67" s="95"/>
      <c r="W67" s="81"/>
      <c r="X67" s="95"/>
      <c r="Y67" s="95"/>
      <c r="Z67" s="95"/>
      <c r="AA67" s="95"/>
      <c r="AB67" s="95"/>
      <c r="AC67" s="95"/>
      <c r="AD67" s="95"/>
      <c r="AE67" s="95"/>
      <c r="AF67" s="95"/>
      <c r="AG67" s="95"/>
    </row>
    <row r="68" spans="21:33" ht="18" customHeight="1" x14ac:dyDescent="0.2">
      <c r="U68" s="95"/>
      <c r="V68" s="95"/>
      <c r="W68" s="81"/>
      <c r="X68" s="95"/>
      <c r="Y68" s="95"/>
      <c r="Z68" s="95"/>
      <c r="AA68" s="95"/>
      <c r="AB68" s="95"/>
      <c r="AC68" s="95"/>
      <c r="AD68" s="95"/>
      <c r="AE68" s="95"/>
      <c r="AF68" s="95"/>
      <c r="AG68" s="95"/>
    </row>
    <row r="69" spans="21:33" ht="18" customHeight="1" x14ac:dyDescent="0.2">
      <c r="U69" s="95"/>
      <c r="V69" s="95"/>
      <c r="W69" s="81"/>
      <c r="X69" s="95"/>
      <c r="Y69" s="95"/>
      <c r="Z69" s="95"/>
      <c r="AA69" s="95"/>
      <c r="AB69" s="95"/>
      <c r="AC69" s="95"/>
      <c r="AD69" s="95"/>
      <c r="AE69" s="95"/>
      <c r="AF69" s="95"/>
      <c r="AG69" s="95"/>
    </row>
    <row r="70" spans="21:33" ht="18" customHeight="1" x14ac:dyDescent="0.2">
      <c r="U70" s="95"/>
      <c r="V70" s="95"/>
      <c r="W70" s="81"/>
      <c r="X70" s="95"/>
      <c r="Y70" s="95"/>
      <c r="Z70" s="95"/>
      <c r="AA70" s="95"/>
      <c r="AB70" s="95"/>
      <c r="AC70" s="95"/>
      <c r="AD70" s="95"/>
      <c r="AE70" s="95"/>
      <c r="AF70" s="95"/>
      <c r="AG70" s="95"/>
    </row>
    <row r="71" spans="21:33" ht="18" customHeight="1" x14ac:dyDescent="0.2">
      <c r="U71" s="95"/>
      <c r="V71" s="95"/>
      <c r="W71" s="81"/>
      <c r="X71" s="95"/>
      <c r="Y71" s="95"/>
      <c r="Z71" s="95"/>
      <c r="AA71" s="95"/>
      <c r="AB71" s="95"/>
      <c r="AC71" s="95"/>
      <c r="AD71" s="95"/>
      <c r="AE71" s="95"/>
      <c r="AF71" s="95"/>
      <c r="AG71" s="95"/>
    </row>
    <row r="72" spans="21:33" ht="18" customHeight="1" x14ac:dyDescent="0.2">
      <c r="U72" s="95"/>
      <c r="V72" s="95"/>
      <c r="W72" s="81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21:33" ht="18" customHeight="1" x14ac:dyDescent="0.2">
      <c r="U73" s="95"/>
      <c r="V73" s="95"/>
      <c r="W73" s="81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21:33" ht="18" customHeight="1" x14ac:dyDescent="0.2">
      <c r="U74" s="95"/>
      <c r="V74" s="95"/>
      <c r="W74" s="81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21:33" ht="18" customHeight="1" x14ac:dyDescent="0.2">
      <c r="U75" s="95"/>
      <c r="V75" s="95"/>
      <c r="W75" s="81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21:33" ht="18" customHeight="1" x14ac:dyDescent="0.2">
      <c r="U76" s="95"/>
      <c r="V76" s="95"/>
      <c r="W76" s="81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21:33" ht="18" customHeight="1" x14ac:dyDescent="0.2">
      <c r="U77" s="95"/>
      <c r="V77" s="95"/>
      <c r="W77" s="81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21:33" ht="18" customHeight="1" x14ac:dyDescent="0.2">
      <c r="U78" s="95"/>
      <c r="V78" s="95"/>
      <c r="W78" s="81"/>
      <c r="X78" s="95"/>
      <c r="Y78" s="95"/>
      <c r="Z78" s="95"/>
      <c r="AA78" s="95"/>
      <c r="AB78" s="95"/>
      <c r="AC78" s="95"/>
      <c r="AD78" s="95"/>
      <c r="AE78" s="95"/>
      <c r="AF78" s="95"/>
      <c r="AG78" s="95"/>
    </row>
    <row r="79" spans="21:33" ht="18" customHeight="1" x14ac:dyDescent="0.2">
      <c r="U79" s="95"/>
      <c r="V79" s="95"/>
      <c r="W79" s="81"/>
      <c r="X79" s="95"/>
      <c r="Y79" s="95"/>
      <c r="Z79" s="95"/>
      <c r="AA79" s="95"/>
      <c r="AB79" s="95"/>
      <c r="AC79" s="95"/>
      <c r="AD79" s="95"/>
      <c r="AE79" s="95"/>
      <c r="AF79" s="95"/>
      <c r="AG79" s="95"/>
    </row>
    <row r="80" spans="21:33" ht="18" customHeight="1" x14ac:dyDescent="0.2">
      <c r="U80" s="95"/>
      <c r="V80" s="95"/>
      <c r="W80" s="81"/>
      <c r="X80" s="95"/>
      <c r="Y80" s="95"/>
      <c r="Z80" s="95"/>
      <c r="AA80" s="95"/>
      <c r="AB80" s="95"/>
      <c r="AC80" s="95"/>
      <c r="AD80" s="95"/>
      <c r="AE80" s="95"/>
      <c r="AF80" s="95"/>
      <c r="AG80" s="95"/>
    </row>
    <row r="81" spans="21:33" ht="18" customHeight="1" x14ac:dyDescent="0.2">
      <c r="U81" s="95"/>
      <c r="V81" s="95"/>
      <c r="W81" s="81"/>
      <c r="X81" s="95"/>
      <c r="Y81" s="95"/>
      <c r="Z81" s="95"/>
      <c r="AA81" s="95"/>
      <c r="AB81" s="95"/>
      <c r="AC81" s="95"/>
      <c r="AD81" s="95"/>
      <c r="AE81" s="95"/>
      <c r="AF81" s="95"/>
      <c r="AG81" s="95"/>
    </row>
    <row r="82" spans="21:33" ht="18" customHeight="1" x14ac:dyDescent="0.2">
      <c r="U82" s="95"/>
      <c r="V82" s="95"/>
      <c r="W82" s="81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21:33" ht="18" customHeight="1" x14ac:dyDescent="0.2">
      <c r="U83" s="95"/>
      <c r="V83" s="95"/>
      <c r="W83" s="81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21:33" ht="18" customHeight="1" x14ac:dyDescent="0.2">
      <c r="U84" s="95"/>
      <c r="V84" s="95"/>
      <c r="W84" s="81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21:33" ht="18" customHeight="1" x14ac:dyDescent="0.2">
      <c r="U85" s="95"/>
      <c r="V85" s="95"/>
      <c r="W85" s="81"/>
      <c r="X85" s="95"/>
      <c r="Y85" s="95"/>
      <c r="Z85" s="95"/>
      <c r="AA85" s="95"/>
      <c r="AB85" s="95"/>
      <c r="AC85" s="95"/>
      <c r="AD85" s="95"/>
      <c r="AE85" s="95"/>
      <c r="AF85" s="95"/>
      <c r="AG85" s="95"/>
    </row>
    <row r="86" spans="21:33" ht="18" customHeight="1" x14ac:dyDescent="0.2">
      <c r="U86" s="95"/>
      <c r="V86" s="95"/>
      <c r="W86" s="81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</sheetData>
  <pageMargins left="0.94433070866141733" right="0.15748031496062992" top="0.6825" bottom="0.35433070866141736" header="0.31496062992125984" footer="0.31496062992125984"/>
  <pageSetup paperSize="9" scale="42" fitToHeight="0" orientation="landscape" r:id="rId1"/>
  <headerFooter>
    <oddHeader>&amp;L&amp;G&amp;C&amp;"Verdana,Negrita"PRESUPUESTO EJECUTADO MOP 2021 AL MES DE MAYO (FONDOS FET)      
 (Miles de $ 2021)</oddHeader>
    <oddFooter>&amp;L&amp;G&amp;R&amp;P</oddFooter>
  </headerFooter>
  <colBreaks count="1" manualBreakCount="1">
    <brk id="20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H111"/>
  <sheetViews>
    <sheetView zoomScale="55" zoomScaleNormal="55" workbookViewId="0">
      <pane xSplit="5" ySplit="9" topLeftCell="M10" activePane="bottomRight" state="frozen"/>
      <selection pane="topRight" activeCell="F1" sqref="F1"/>
      <selection pane="bottomLeft" activeCell="A10" sqref="A10"/>
      <selection pane="bottomRight" activeCell="AB30" sqref="AB30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5" customWidth="1"/>
    <col min="3" max="3" width="0.875" style="15" customWidth="1"/>
    <col min="4" max="4" width="37.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" style="15" bestFit="1" customWidth="1"/>
    <col min="11" max="11" width="26" style="15" customWidth="1"/>
    <col min="12" max="12" width="20.75" style="15" bestFit="1" customWidth="1"/>
    <col min="13" max="13" width="21.375" style="15" bestFit="1" customWidth="1"/>
    <col min="14" max="14" width="22.625" style="15" bestFit="1" customWidth="1"/>
    <col min="15" max="15" width="20.75" style="15" bestFit="1" customWidth="1"/>
    <col min="16" max="16" width="19.875" style="15" bestFit="1" customWidth="1"/>
    <col min="17" max="17" width="23" style="15" bestFit="1" customWidth="1"/>
    <col min="18" max="18" width="20.5" style="15" bestFit="1" customWidth="1"/>
    <col min="19" max="19" width="18.875" style="15" bestFit="1" customWidth="1"/>
    <col min="20" max="20" width="19.375" style="15" bestFit="1" customWidth="1"/>
    <col min="21" max="21" width="23.875" style="1" bestFit="1" customWidth="1"/>
    <col min="22" max="22" width="2.5" style="1" hidden="1" customWidth="1"/>
    <col min="23" max="23" width="22.375" style="1" hidden="1" customWidth="1"/>
    <col min="24" max="24" width="1" style="1" customWidth="1"/>
    <col min="25" max="25" width="20.625" style="1" hidden="1" customWidth="1"/>
    <col min="26" max="26" width="9.625" style="1" customWidth="1"/>
    <col min="27" max="27" width="16.75" style="1" customWidth="1"/>
    <col min="28" max="31" width="9.625" style="1" customWidth="1"/>
    <col min="32" max="32" width="10.875" style="1" bestFit="1" customWidth="1"/>
    <col min="33" max="16384" width="9.625" style="1"/>
  </cols>
  <sheetData>
    <row r="1" spans="1:34" ht="18" customHeight="1" x14ac:dyDescent="0.25">
      <c r="P1" s="19"/>
      <c r="Q1" s="19"/>
      <c r="R1" s="19"/>
    </row>
    <row r="2" spans="1:34" ht="18" customHeight="1" x14ac:dyDescent="0.25">
      <c r="B2" s="32"/>
      <c r="F2" s="33"/>
      <c r="G2" s="33"/>
      <c r="H2" s="33"/>
      <c r="I2" s="33"/>
      <c r="J2" s="33"/>
      <c r="K2" s="33" t="s">
        <v>117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1:34" ht="18" customHeight="1" x14ac:dyDescent="0.25">
      <c r="B3" s="32"/>
      <c r="F3" s="34"/>
      <c r="G3" s="34"/>
      <c r="H3" s="34"/>
      <c r="I3" s="34"/>
      <c r="J3" s="34"/>
      <c r="K3" s="54" t="s">
        <v>102</v>
      </c>
      <c r="L3" s="54"/>
      <c r="M3" s="54"/>
      <c r="N3" s="34"/>
      <c r="O3" s="34"/>
      <c r="P3" s="34"/>
      <c r="Q3" s="34"/>
      <c r="R3" s="34"/>
      <c r="S3" s="34"/>
      <c r="T3" s="34"/>
      <c r="U3" s="8"/>
    </row>
    <row r="4" spans="1:34" ht="18" customHeight="1" x14ac:dyDescent="0.25">
      <c r="B4" s="35"/>
      <c r="S4" s="19"/>
      <c r="T4" s="19"/>
      <c r="U4" s="19"/>
      <c r="V4" s="15"/>
      <c r="W4" s="15"/>
      <c r="X4" s="15"/>
      <c r="Y4" s="15"/>
      <c r="Z4" s="15"/>
    </row>
    <row r="5" spans="1:34" ht="18" customHeight="1" x14ac:dyDescent="0.25">
      <c r="B5" s="35"/>
      <c r="S5" s="19"/>
      <c r="T5" s="19"/>
      <c r="U5" s="19"/>
      <c r="V5" s="15"/>
      <c r="W5" s="15"/>
      <c r="X5" s="15"/>
      <c r="Y5" s="15"/>
      <c r="Z5" s="15"/>
    </row>
    <row r="6" spans="1:34" s="15" customFormat="1" ht="18" customHeight="1" x14ac:dyDescent="0.25">
      <c r="B6" s="2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34" s="15" customFormat="1" ht="18" customHeight="1" x14ac:dyDescent="0.25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1:34" s="15" customFormat="1" ht="18" customHeight="1" x14ac:dyDescent="0.25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95" customHeight="1" x14ac:dyDescent="0.15">
      <c r="A9" s="41"/>
      <c r="B9" s="42" t="s">
        <v>0</v>
      </c>
      <c r="C9" s="43"/>
      <c r="D9" s="44" t="s">
        <v>1</v>
      </c>
      <c r="E9" s="45"/>
      <c r="F9" s="46">
        <f t="shared" ref="F9:T9" si="0">SUM(F11,F12,F13,F14,F19,F20,F21,F22,F23,F24,F10)</f>
        <v>3180354491</v>
      </c>
      <c r="G9" s="46">
        <f t="shared" si="0"/>
        <v>1334722360</v>
      </c>
      <c r="H9" s="46">
        <f t="shared" si="0"/>
        <v>3206956628</v>
      </c>
      <c r="I9" s="46">
        <f t="shared" si="0"/>
        <v>7518902642</v>
      </c>
      <c r="J9" s="46">
        <f t="shared" si="0"/>
        <v>43028521260</v>
      </c>
      <c r="K9" s="46">
        <f t="shared" si="0"/>
        <v>382148233715</v>
      </c>
      <c r="L9" s="46">
        <f t="shared" si="0"/>
        <v>30710652878</v>
      </c>
      <c r="M9" s="46">
        <f t="shared" si="0"/>
        <v>39722671898</v>
      </c>
      <c r="N9" s="46">
        <f t="shared" si="0"/>
        <v>-20429928880</v>
      </c>
      <c r="O9" s="46">
        <f t="shared" si="0"/>
        <v>50691885484</v>
      </c>
      <c r="P9" s="46">
        <f t="shared" si="0"/>
        <v>7954066524</v>
      </c>
      <c r="Q9" s="46">
        <f>SUM(Q11,Q12,Q13,Q14,Q19,Q20,Q21,Q22,Q23,Q24,Q10)</f>
        <v>345239807870</v>
      </c>
      <c r="R9" s="46">
        <f t="shared" si="0"/>
        <v>5772500786</v>
      </c>
      <c r="S9" s="46">
        <f t="shared" si="0"/>
        <v>1072691000</v>
      </c>
      <c r="T9" s="46">
        <f t="shared" si="0"/>
        <v>4999746000</v>
      </c>
      <c r="U9" s="46">
        <f>SUM(U11,U12,U13,U14,U19,U20,U21,U22,U24,U10,U23)</f>
        <v>906151784656</v>
      </c>
      <c r="V9" s="47"/>
      <c r="W9" s="47">
        <f>SUM(W11,W10,W12,W13,W14,W19,W20,W21,W22,W24,W23)</f>
        <v>900079347656</v>
      </c>
      <c r="X9" s="48"/>
      <c r="Y9" s="48">
        <f>+U9-T9-S9</f>
        <v>900079347656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 x14ac:dyDescent="0.3">
      <c r="A10" s="24"/>
      <c r="B10" s="22" t="s">
        <v>37</v>
      </c>
      <c r="D10" s="23" t="s">
        <v>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102871000</v>
      </c>
      <c r="T10" s="11"/>
      <c r="U10" s="11">
        <f>SUM(F10:T10)</f>
        <v>102871000</v>
      </c>
      <c r="V10" s="25"/>
      <c r="W10" s="5">
        <f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 x14ac:dyDescent="0.3">
      <c r="A11" s="24"/>
      <c r="B11" s="22" t="s">
        <v>21</v>
      </c>
      <c r="D11" s="23" t="s">
        <v>22</v>
      </c>
      <c r="F11" s="11">
        <v>667300</v>
      </c>
      <c r="G11" s="11">
        <v>321065</v>
      </c>
      <c r="H11" s="11">
        <v>3612990</v>
      </c>
      <c r="I11" s="11">
        <v>9670422</v>
      </c>
      <c r="J11" s="11">
        <v>5464057</v>
      </c>
      <c r="K11" s="11">
        <v>55789413</v>
      </c>
      <c r="L11" s="11">
        <v>3156891</v>
      </c>
      <c r="M11" s="11">
        <v>2520215</v>
      </c>
      <c r="N11" s="11">
        <v>1013635</v>
      </c>
      <c r="O11" s="11">
        <v>583410</v>
      </c>
      <c r="P11" s="11">
        <v>7231136</v>
      </c>
      <c r="Q11" s="11"/>
      <c r="R11" s="11">
        <v>1878260</v>
      </c>
      <c r="S11" s="11">
        <v>1120000</v>
      </c>
      <c r="T11" s="11"/>
      <c r="U11" s="11">
        <f>SUM(F11:T11)</f>
        <v>93028794</v>
      </c>
      <c r="V11" s="25"/>
      <c r="W11" s="5">
        <f>+U11-T11-S11</f>
        <v>91908794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 x14ac:dyDescent="0.3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269533601</v>
      </c>
      <c r="K12" s="11">
        <v>3393387091</v>
      </c>
      <c r="L12" s="11">
        <v>0</v>
      </c>
      <c r="M12" s="11"/>
      <c r="N12" s="11"/>
      <c r="O12" s="11"/>
      <c r="P12" s="11"/>
      <c r="Q12" s="11">
        <v>16652998338</v>
      </c>
      <c r="R12" s="11"/>
      <c r="S12" s="11">
        <v>129703000</v>
      </c>
      <c r="T12" s="11"/>
      <c r="U12" s="11">
        <f>SUM(F12:T12)</f>
        <v>20445732030</v>
      </c>
      <c r="V12" s="25"/>
      <c r="W12" s="5">
        <f>+U12-T12-S12</f>
        <v>20316029030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 x14ac:dyDescent="0.3">
      <c r="A13" s="24"/>
      <c r="B13" s="22" t="s">
        <v>25</v>
      </c>
      <c r="D13" s="23" t="s">
        <v>26</v>
      </c>
      <c r="F13" s="11">
        <v>187570983</v>
      </c>
      <c r="G13" s="11">
        <v>173472844</v>
      </c>
      <c r="H13" s="11">
        <v>141443592</v>
      </c>
      <c r="I13" s="11">
        <v>200988530</v>
      </c>
      <c r="J13" s="11">
        <v>297681784</v>
      </c>
      <c r="K13" s="11">
        <v>2760012071</v>
      </c>
      <c r="L13" s="11">
        <v>243266880</v>
      </c>
      <c r="M13" s="11">
        <v>205657920</v>
      </c>
      <c r="N13" s="11">
        <v>82556982</v>
      </c>
      <c r="O13" s="11">
        <v>111446064</v>
      </c>
      <c r="P13" s="11">
        <v>323381600</v>
      </c>
      <c r="Q13" s="11">
        <v>21809977751</v>
      </c>
      <c r="R13" s="11">
        <v>281114481</v>
      </c>
      <c r="S13" s="11">
        <v>9187000</v>
      </c>
      <c r="T13" s="11">
        <v>85998000</v>
      </c>
      <c r="U13" s="11">
        <f>SUM(F13:T13)</f>
        <v>26913756482</v>
      </c>
      <c r="V13" s="25"/>
      <c r="W13" s="5">
        <f t="shared" ref="W13:W49" si="1">+U13-T13-S13</f>
        <v>26818571482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 x14ac:dyDescent="0.3">
      <c r="A14" s="24"/>
      <c r="B14" s="22" t="s">
        <v>44</v>
      </c>
      <c r="D14" s="23" t="s">
        <v>2</v>
      </c>
      <c r="F14" s="11">
        <f t="shared" ref="F14:R14" si="2">SUM(F15,F18)</f>
        <v>2690358000</v>
      </c>
      <c r="G14" s="11">
        <f t="shared" si="2"/>
        <v>1212121000</v>
      </c>
      <c r="H14" s="11">
        <f t="shared" si="2"/>
        <v>3380000000</v>
      </c>
      <c r="I14" s="11">
        <f t="shared" si="2"/>
        <v>4460000000</v>
      </c>
      <c r="J14" s="11">
        <f t="shared" si="2"/>
        <v>40750000000</v>
      </c>
      <c r="K14" s="11">
        <f>SUM(K15,K18)</f>
        <v>315022317000</v>
      </c>
      <c r="L14" s="11">
        <f t="shared" si="2"/>
        <v>32027603000</v>
      </c>
      <c r="M14" s="11">
        <f t="shared" si="2"/>
        <v>35250000000</v>
      </c>
      <c r="N14" s="11">
        <f t="shared" si="2"/>
        <v>590762000</v>
      </c>
      <c r="O14" s="11">
        <f>SUM(O15,O18)</f>
        <v>58338332000</v>
      </c>
      <c r="P14" s="11">
        <f>SUM(P15,P18)</f>
        <v>6906187632</v>
      </c>
      <c r="Q14" s="11">
        <f>SUM(Q15,Q18)</f>
        <v>173869484000</v>
      </c>
      <c r="R14" s="11">
        <f t="shared" si="2"/>
        <v>7984950000</v>
      </c>
      <c r="S14" s="11">
        <f>SUM(S15,S18)</f>
        <v>617484000</v>
      </c>
      <c r="T14" s="11">
        <f>SUM(T15,T18)</f>
        <v>4913748000</v>
      </c>
      <c r="U14" s="11">
        <f>SUM(U15,U18)</f>
        <v>688013346632</v>
      </c>
      <c r="V14" s="25"/>
      <c r="W14" s="5">
        <f>+U14-T14-S14</f>
        <v>682482114632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 x14ac:dyDescent="0.3">
      <c r="A15" s="24"/>
      <c r="B15" s="22" t="s">
        <v>20</v>
      </c>
      <c r="D15" s="23" t="s">
        <v>45</v>
      </c>
      <c r="F15" s="11">
        <f t="shared" ref="F15:R15" si="3">SUM(F16:F17)</f>
        <v>2690358000</v>
      </c>
      <c r="G15" s="11">
        <f t="shared" si="3"/>
        <v>1212121000</v>
      </c>
      <c r="H15" s="11">
        <f t="shared" si="3"/>
        <v>3380000000</v>
      </c>
      <c r="I15" s="11">
        <f t="shared" si="3"/>
        <v>4460000000</v>
      </c>
      <c r="J15" s="11">
        <f t="shared" si="3"/>
        <v>40750000000</v>
      </c>
      <c r="K15" s="11">
        <f>SUM(K16:K17)</f>
        <v>315022317000</v>
      </c>
      <c r="L15" s="11">
        <f t="shared" si="3"/>
        <v>32027603000</v>
      </c>
      <c r="M15" s="11">
        <f t="shared" si="3"/>
        <v>35250000000</v>
      </c>
      <c r="N15" s="11">
        <f t="shared" si="3"/>
        <v>590762000</v>
      </c>
      <c r="O15" s="11">
        <f t="shared" si="3"/>
        <v>58338332000</v>
      </c>
      <c r="P15" s="11">
        <f t="shared" si="3"/>
        <v>6584313000</v>
      </c>
      <c r="Q15" s="11">
        <f>SUM(Q16:Q17)</f>
        <v>173869484000</v>
      </c>
      <c r="R15" s="11">
        <f t="shared" si="3"/>
        <v>7984950000</v>
      </c>
      <c r="S15" s="11">
        <f>SUM(S16:S17)</f>
        <v>617484000</v>
      </c>
      <c r="T15" s="11">
        <f>SUM(T16:T17)</f>
        <v>4913748000</v>
      </c>
      <c r="U15" s="11">
        <f>SUM(U16:U17)</f>
        <v>687691472000</v>
      </c>
      <c r="V15" s="25"/>
      <c r="W15" s="5">
        <f t="shared" si="1"/>
        <v>682160240000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 x14ac:dyDescent="0.3">
      <c r="A16" s="24"/>
      <c r="B16" s="22"/>
      <c r="D16" s="23" t="s">
        <v>3</v>
      </c>
      <c r="F16" s="11">
        <v>2590874000</v>
      </c>
      <c r="G16" s="11">
        <v>1162121000</v>
      </c>
      <c r="H16" s="11">
        <v>3230000000</v>
      </c>
      <c r="I16" s="11">
        <v>4160000000</v>
      </c>
      <c r="J16" s="11">
        <v>6250000000</v>
      </c>
      <c r="K16" s="11">
        <v>41783110000</v>
      </c>
      <c r="L16" s="11">
        <v>3027603000</v>
      </c>
      <c r="M16" s="11">
        <v>2250000000</v>
      </c>
      <c r="N16" s="11">
        <v>305603000</v>
      </c>
      <c r="O16" s="11">
        <v>2568332000</v>
      </c>
      <c r="P16" s="11">
        <v>5974269000</v>
      </c>
      <c r="Q16" s="11">
        <v>4505478000</v>
      </c>
      <c r="R16" s="11">
        <v>5320000000</v>
      </c>
      <c r="S16" s="11">
        <v>542000000</v>
      </c>
      <c r="T16" s="11">
        <v>3059217000</v>
      </c>
      <c r="U16" s="11">
        <f t="shared" ref="U16:U24" si="4">SUM(F16:T16)</f>
        <v>86728607000</v>
      </c>
      <c r="V16" s="25"/>
      <c r="W16" s="5">
        <f t="shared" si="1"/>
        <v>83127390000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 x14ac:dyDescent="0.3">
      <c r="A17" s="24"/>
      <c r="B17" s="22"/>
      <c r="D17" s="23" t="s">
        <v>48</v>
      </c>
      <c r="F17" s="11">
        <v>99484000</v>
      </c>
      <c r="G17" s="11">
        <v>50000000</v>
      </c>
      <c r="H17" s="11">
        <v>150000000</v>
      </c>
      <c r="I17" s="11">
        <v>300000000</v>
      </c>
      <c r="J17" s="11">
        <v>34500000000</v>
      </c>
      <c r="K17" s="11">
        <v>273239207000</v>
      </c>
      <c r="L17" s="11">
        <v>29000000000</v>
      </c>
      <c r="M17" s="11">
        <v>33000000000</v>
      </c>
      <c r="N17" s="11">
        <v>285159000</v>
      </c>
      <c r="O17" s="11">
        <v>55770000000</v>
      </c>
      <c r="P17" s="11">
        <v>610044000</v>
      </c>
      <c r="Q17" s="11">
        <v>169364006000</v>
      </c>
      <c r="R17" s="11">
        <v>2664950000</v>
      </c>
      <c r="S17" s="11">
        <v>75484000</v>
      </c>
      <c r="T17" s="11">
        <v>1854531000</v>
      </c>
      <c r="U17" s="11">
        <f t="shared" si="4"/>
        <v>600962865000</v>
      </c>
      <c r="V17" s="25"/>
      <c r="W17" s="5">
        <f t="shared" si="1"/>
        <v>599032850000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 x14ac:dyDescent="0.3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321874632</v>
      </c>
      <c r="Q18" s="11"/>
      <c r="R18" s="11"/>
      <c r="S18" s="11"/>
      <c r="T18" s="11"/>
      <c r="U18" s="11">
        <f t="shared" si="4"/>
        <v>321874632</v>
      </c>
      <c r="V18" s="25"/>
      <c r="W18" s="5">
        <f t="shared" si="1"/>
        <v>321874632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 x14ac:dyDescent="0.3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 x14ac:dyDescent="0.3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 x14ac:dyDescent="0.3">
      <c r="A21" s="24"/>
      <c r="B21" s="22" t="s">
        <v>72</v>
      </c>
      <c r="D21" s="23" t="s">
        <v>29</v>
      </c>
      <c r="F21" s="11">
        <v>106316840</v>
      </c>
      <c r="G21" s="11">
        <v>51750207</v>
      </c>
      <c r="H21" s="11">
        <v>134885451</v>
      </c>
      <c r="I21" s="11">
        <v>144919503</v>
      </c>
      <c r="J21" s="11">
        <v>209612233</v>
      </c>
      <c r="K21" s="11">
        <v>2588332307</v>
      </c>
      <c r="L21" s="11">
        <v>397028689</v>
      </c>
      <c r="M21" s="11">
        <v>130896765</v>
      </c>
      <c r="N21" s="11">
        <v>61978959</v>
      </c>
      <c r="O21" s="11">
        <v>98011555</v>
      </c>
      <c r="P21" s="11">
        <v>253489132</v>
      </c>
      <c r="Q21" s="11">
        <v>19337480</v>
      </c>
      <c r="R21" s="11">
        <v>174911303</v>
      </c>
      <c r="S21" s="11">
        <v>58440000</v>
      </c>
      <c r="T21" s="11"/>
      <c r="U21" s="11">
        <f t="shared" si="4"/>
        <v>4429910424</v>
      </c>
      <c r="V21" s="25"/>
      <c r="W21" s="5">
        <f t="shared" si="1"/>
        <v>4371470424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 x14ac:dyDescent="0.3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>
        <v>1520000000</v>
      </c>
      <c r="L22" s="11"/>
      <c r="M22" s="11"/>
      <c r="N22" s="11">
        <v>0</v>
      </c>
      <c r="O22" s="11"/>
      <c r="P22" s="11"/>
      <c r="Q22" s="11">
        <v>134470916616</v>
      </c>
      <c r="R22" s="11"/>
      <c r="S22" s="11"/>
      <c r="T22" s="11"/>
      <c r="U22" s="11">
        <f t="shared" si="4"/>
        <v>135990916616</v>
      </c>
      <c r="V22" s="25"/>
      <c r="W22" s="5">
        <f t="shared" si="1"/>
        <v>135990916616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 x14ac:dyDescent="0.3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 x14ac:dyDescent="0.3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95" customHeight="1" x14ac:dyDescent="0.15">
      <c r="A25" s="41"/>
      <c r="B25" s="50"/>
      <c r="C25" s="43"/>
      <c r="D25" s="44" t="s">
        <v>6</v>
      </c>
      <c r="E25" s="45"/>
      <c r="F25" s="46">
        <f>SUM(F26,F27,F28,F29,F30,F31,F32,F41,F42,F46,F47,F48,F49)</f>
        <v>2903524064</v>
      </c>
      <c r="G25" s="46">
        <f t="shared" ref="G25:U25" si="5">SUM(G26,G27,G28,G29,G30,G31,G32,G41,G42,G46,G47,G48,G49)</f>
        <v>1291048853</v>
      </c>
      <c r="H25" s="46">
        <f t="shared" si="5"/>
        <v>3387207919</v>
      </c>
      <c r="I25" s="46">
        <f t="shared" si="5"/>
        <v>7417615146</v>
      </c>
      <c r="J25" s="46">
        <f t="shared" si="5"/>
        <v>68015002873</v>
      </c>
      <c r="K25" s="46">
        <f t="shared" si="5"/>
        <v>484305513914</v>
      </c>
      <c r="L25" s="46">
        <f t="shared" si="5"/>
        <v>34963955583</v>
      </c>
      <c r="M25" s="46">
        <f t="shared" si="5"/>
        <v>46845610572</v>
      </c>
      <c r="N25" s="46">
        <f t="shared" si="5"/>
        <v>2120971137</v>
      </c>
      <c r="O25" s="46">
        <f t="shared" si="5"/>
        <v>69691027284</v>
      </c>
      <c r="P25" s="46">
        <f t="shared" si="5"/>
        <v>8706983859</v>
      </c>
      <c r="Q25" s="46">
        <f t="shared" si="5"/>
        <v>310817638920</v>
      </c>
      <c r="R25" s="46">
        <f t="shared" si="5"/>
        <v>8965135325</v>
      </c>
      <c r="S25" s="46">
        <f t="shared" si="5"/>
        <v>742205000</v>
      </c>
      <c r="T25" s="46">
        <f t="shared" si="5"/>
        <v>4996224000</v>
      </c>
      <c r="U25" s="46">
        <f t="shared" si="5"/>
        <v>1055169664449</v>
      </c>
      <c r="V25" s="48"/>
      <c r="W25" s="47">
        <f>SUM(W26,W27,W28,W29,W30,W31,W32,W41,W42,W46,W47,W48,W49)</f>
        <v>1049431235449</v>
      </c>
      <c r="X25" s="48"/>
      <c r="Y25" s="48">
        <f>+U25-T25-S25</f>
        <v>1049431235449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 x14ac:dyDescent="0.3">
      <c r="A26" s="24"/>
      <c r="B26" s="22" t="s">
        <v>7</v>
      </c>
      <c r="D26" s="23" t="s">
        <v>8</v>
      </c>
      <c r="F26" s="11">
        <v>2434064257</v>
      </c>
      <c r="G26" s="11">
        <v>1126003411</v>
      </c>
      <c r="H26" s="11">
        <v>3055785181</v>
      </c>
      <c r="I26" s="11">
        <v>4125205727</v>
      </c>
      <c r="J26" s="11">
        <v>6064915681</v>
      </c>
      <c r="K26" s="11">
        <v>41348118413</v>
      </c>
      <c r="L26" s="11">
        <v>2984455696</v>
      </c>
      <c r="M26" s="11">
        <v>2229941208</v>
      </c>
      <c r="N26" s="11">
        <v>1748163573</v>
      </c>
      <c r="O26" s="11">
        <v>1893254376</v>
      </c>
      <c r="P26" s="11">
        <v>6272885442</v>
      </c>
      <c r="Q26" s="11">
        <v>4602092258</v>
      </c>
      <c r="R26" s="11">
        <v>5561766449</v>
      </c>
      <c r="S26" s="11">
        <v>641946000</v>
      </c>
      <c r="T26" s="11">
        <v>3024646000</v>
      </c>
      <c r="U26" s="11">
        <f t="shared" ref="U26:U31" si="6">SUM(F26:T26)</f>
        <v>87113243672</v>
      </c>
      <c r="V26" s="25"/>
      <c r="W26" s="5">
        <f t="shared" si="1"/>
        <v>83446651672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 x14ac:dyDescent="0.3">
      <c r="A27" s="24"/>
      <c r="B27" s="22" t="s">
        <v>9</v>
      </c>
      <c r="D27" s="23" t="s">
        <v>10</v>
      </c>
      <c r="F27" s="11">
        <v>51362559</v>
      </c>
      <c r="G27" s="11">
        <v>49496565</v>
      </c>
      <c r="H27" s="11">
        <v>101807999</v>
      </c>
      <c r="I27" s="11">
        <v>163821045</v>
      </c>
      <c r="J27" s="11">
        <v>368883619</v>
      </c>
      <c r="K27" s="11">
        <v>2406996524</v>
      </c>
      <c r="L27" s="11">
        <v>155017803</v>
      </c>
      <c r="M27" s="11">
        <v>79467115</v>
      </c>
      <c r="N27" s="11">
        <v>64043179</v>
      </c>
      <c r="O27" s="11">
        <v>226120047</v>
      </c>
      <c r="P27" s="11">
        <v>1299713291</v>
      </c>
      <c r="Q27" s="11">
        <v>328239080</v>
      </c>
      <c r="R27" s="11">
        <v>277558931</v>
      </c>
      <c r="S27" s="11">
        <v>43982000</v>
      </c>
      <c r="T27" s="11">
        <v>901481000</v>
      </c>
      <c r="U27" s="11">
        <f t="shared" si="6"/>
        <v>6517990757</v>
      </c>
      <c r="V27" s="25"/>
      <c r="W27" s="5">
        <f t="shared" si="1"/>
        <v>5572527757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 x14ac:dyDescent="0.3">
      <c r="A28" s="24"/>
      <c r="B28" s="22" t="s">
        <v>11</v>
      </c>
      <c r="D28" s="23" t="s">
        <v>52</v>
      </c>
      <c r="F28" s="11">
        <v>206243758</v>
      </c>
      <c r="G28" s="11">
        <v>81320999</v>
      </c>
      <c r="H28" s="11">
        <v>68281674</v>
      </c>
      <c r="I28" s="11">
        <v>202519782</v>
      </c>
      <c r="J28" s="11">
        <v>34885510</v>
      </c>
      <c r="K28" s="11">
        <v>1313508513</v>
      </c>
      <c r="L28" s="11">
        <v>76930830</v>
      </c>
      <c r="M28" s="11">
        <v>33569642</v>
      </c>
      <c r="N28" s="11">
        <v>140018061</v>
      </c>
      <c r="O28" s="11"/>
      <c r="P28" s="11">
        <v>143761514</v>
      </c>
      <c r="Q28" s="11">
        <v>27138859</v>
      </c>
      <c r="R28" s="11">
        <v>186528090</v>
      </c>
      <c r="S28" s="11"/>
      <c r="T28" s="11"/>
      <c r="U28" s="11">
        <f t="shared" si="6"/>
        <v>2514707232</v>
      </c>
      <c r="V28" s="25"/>
      <c r="W28" s="5">
        <f t="shared" si="1"/>
        <v>2514707232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 x14ac:dyDescent="0.3">
      <c r="A29" s="24"/>
      <c r="B29" s="22" t="s">
        <v>12</v>
      </c>
      <c r="D29" s="23" t="s">
        <v>14</v>
      </c>
      <c r="F29" s="11">
        <v>78964922</v>
      </c>
      <c r="G29" s="11"/>
      <c r="H29" s="11"/>
      <c r="I29" s="11"/>
      <c r="J29" s="11"/>
      <c r="K29" s="11">
        <v>0</v>
      </c>
      <c r="L29" s="11"/>
      <c r="M29" s="11"/>
      <c r="N29" s="11"/>
      <c r="O29" s="11"/>
      <c r="P29" s="11"/>
      <c r="Q29" s="11">
        <v>212570950</v>
      </c>
      <c r="R29" s="11">
        <v>138465000</v>
      </c>
      <c r="S29" s="11"/>
      <c r="T29" s="11"/>
      <c r="U29" s="11">
        <f t="shared" si="6"/>
        <v>430000872</v>
      </c>
      <c r="V29" s="25"/>
      <c r="W29" s="5">
        <f t="shared" si="1"/>
        <v>430000872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 x14ac:dyDescent="0.3">
      <c r="A30" s="24"/>
      <c r="B30" s="22" t="s">
        <v>13</v>
      </c>
      <c r="D30" s="23" t="s">
        <v>30</v>
      </c>
      <c r="F30" s="11"/>
      <c r="G30" s="11"/>
      <c r="H30" s="11"/>
      <c r="I30" s="11"/>
      <c r="J30" s="11"/>
      <c r="K30" s="11"/>
      <c r="L30" s="11"/>
      <c r="M30" s="11"/>
      <c r="N30" s="11">
        <v>0</v>
      </c>
      <c r="O30" s="11"/>
      <c r="P30" s="11"/>
      <c r="Q30" s="11"/>
      <c r="R30" s="11"/>
      <c r="S30" s="11"/>
      <c r="T30" s="11"/>
      <c r="U30" s="11">
        <f t="shared" si="6"/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 x14ac:dyDescent="0.3">
      <c r="A31" s="24"/>
      <c r="B31" s="22" t="s">
        <v>75</v>
      </c>
      <c r="D31" s="23" t="s">
        <v>67</v>
      </c>
      <c r="F31" s="11"/>
      <c r="G31" s="11"/>
      <c r="H31" s="11"/>
      <c r="I31" s="11"/>
      <c r="J31" s="11">
        <v>298988192</v>
      </c>
      <c r="K31" s="11">
        <v>69398554</v>
      </c>
      <c r="L31" s="11"/>
      <c r="M31" s="11"/>
      <c r="N31" s="11"/>
      <c r="O31" s="11"/>
      <c r="P31" s="11"/>
      <c r="Q31" s="11"/>
      <c r="R31" s="11"/>
      <c r="S31" s="11"/>
      <c r="T31" s="11"/>
      <c r="U31" s="11">
        <f t="shared" si="6"/>
        <v>368386746</v>
      </c>
      <c r="V31" s="25"/>
      <c r="W31" s="5">
        <f t="shared" si="1"/>
        <v>368386746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 x14ac:dyDescent="0.3">
      <c r="A32" s="24"/>
      <c r="B32" s="22" t="s">
        <v>76</v>
      </c>
      <c r="C32" s="17"/>
      <c r="D32" s="28" t="s">
        <v>68</v>
      </c>
      <c r="E32" s="17"/>
      <c r="F32" s="11">
        <f t="shared" ref="F32:R32" si="7">SUM(F33:F39)</f>
        <v>0</v>
      </c>
      <c r="G32" s="11">
        <f t="shared" si="7"/>
        <v>0</v>
      </c>
      <c r="H32" s="11">
        <f t="shared" si="7"/>
        <v>84664630</v>
      </c>
      <c r="I32" s="11">
        <f t="shared" si="7"/>
        <v>0</v>
      </c>
      <c r="J32" s="11">
        <f t="shared" si="7"/>
        <v>689931</v>
      </c>
      <c r="K32" s="11">
        <f t="shared" si="7"/>
        <v>1481097435</v>
      </c>
      <c r="L32" s="11">
        <f t="shared" si="7"/>
        <v>40064</v>
      </c>
      <c r="M32" s="11">
        <f>SUM(M33:M40)</f>
        <v>374850</v>
      </c>
      <c r="N32" s="11">
        <f t="shared" si="7"/>
        <v>1376055</v>
      </c>
      <c r="O32" s="11">
        <f>SUM(O33:O39)</f>
        <v>8832524</v>
      </c>
      <c r="P32" s="11">
        <f t="shared" si="7"/>
        <v>127172673</v>
      </c>
      <c r="Q32" s="11">
        <f>SUM(Q33:Q39)</f>
        <v>1417982</v>
      </c>
      <c r="R32" s="11">
        <f t="shared" si="7"/>
        <v>5882180</v>
      </c>
      <c r="S32" s="11">
        <f>SUM(S33:S39)</f>
        <v>11050000</v>
      </c>
      <c r="T32" s="11">
        <f>SUM(T33:T39)</f>
        <v>18004000</v>
      </c>
      <c r="U32" s="11">
        <f>SUM(U33:U40)</f>
        <v>1740602324</v>
      </c>
      <c r="V32" s="6"/>
      <c r="W32" s="5">
        <f t="shared" si="1"/>
        <v>1711548324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 x14ac:dyDescent="0.3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t="shared" ref="U33:U41" si="8">SUM(F33:T33)</f>
        <v>0</v>
      </c>
      <c r="V33" s="25"/>
      <c r="W33" s="5">
        <f t="shared" si="1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 x14ac:dyDescent="0.3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0</v>
      </c>
      <c r="V34" s="25"/>
      <c r="W34" s="5">
        <f t="shared" si="1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 x14ac:dyDescent="0.3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36556800</v>
      </c>
      <c r="L35" s="11">
        <v>0</v>
      </c>
      <c r="M35" s="11"/>
      <c r="N35" s="11"/>
      <c r="O35" s="11"/>
      <c r="P35" s="11">
        <v>0</v>
      </c>
      <c r="Q35" s="11"/>
      <c r="R35" s="11"/>
      <c r="S35" s="11"/>
      <c r="T35" s="11"/>
      <c r="U35" s="11">
        <f t="shared" si="8"/>
        <v>36556800</v>
      </c>
      <c r="V35" s="25"/>
      <c r="W35" s="5">
        <f t="shared" si="1"/>
        <v>36556800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 x14ac:dyDescent="0.3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859013</v>
      </c>
      <c r="L36" s="11"/>
      <c r="M36" s="11"/>
      <c r="N36" s="11"/>
      <c r="O36" s="11">
        <v>8166613</v>
      </c>
      <c r="P36" s="11"/>
      <c r="Q36" s="11"/>
      <c r="R36" s="11"/>
      <c r="S36" s="11">
        <v>0</v>
      </c>
      <c r="T36" s="11"/>
      <c r="U36" s="11">
        <f t="shared" si="8"/>
        <v>9025626</v>
      </c>
      <c r="V36" s="25"/>
      <c r="W36" s="5">
        <f t="shared" si="1"/>
        <v>9025626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 x14ac:dyDescent="0.3">
      <c r="A37" s="24"/>
      <c r="B37" s="26" t="s">
        <v>37</v>
      </c>
      <c r="D37" s="23" t="s">
        <v>47</v>
      </c>
      <c r="F37" s="11"/>
      <c r="G37" s="11"/>
      <c r="H37" s="11">
        <v>3051220</v>
      </c>
      <c r="I37" s="11"/>
      <c r="J37" s="11"/>
      <c r="K37" s="11">
        <v>1372559738</v>
      </c>
      <c r="L37" s="11"/>
      <c r="M37" s="11">
        <v>374850</v>
      </c>
      <c r="N37" s="11"/>
      <c r="O37" s="11"/>
      <c r="P37" s="11">
        <v>0</v>
      </c>
      <c r="Q37" s="11"/>
      <c r="R37" s="11"/>
      <c r="S37" s="11">
        <v>2885000</v>
      </c>
      <c r="T37" s="11"/>
      <c r="U37" s="11">
        <f t="shared" si="8"/>
        <v>1378870808</v>
      </c>
      <c r="V37" s="25"/>
      <c r="W37" s="5">
        <f t="shared" si="1"/>
        <v>1375985808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 x14ac:dyDescent="0.3">
      <c r="A38" s="24"/>
      <c r="B38" s="26" t="s">
        <v>21</v>
      </c>
      <c r="D38" s="23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689931</v>
      </c>
      <c r="K38" s="11">
        <v>67513368</v>
      </c>
      <c r="L38" s="11">
        <v>0</v>
      </c>
      <c r="M38" s="11">
        <v>0</v>
      </c>
      <c r="N38" s="11">
        <v>1376055</v>
      </c>
      <c r="O38" s="11">
        <v>665911</v>
      </c>
      <c r="P38" s="11">
        <v>4152050</v>
      </c>
      <c r="Q38" s="11">
        <v>120954</v>
      </c>
      <c r="R38" s="11">
        <v>5819183</v>
      </c>
      <c r="S38" s="11">
        <v>5111000</v>
      </c>
      <c r="T38" s="11">
        <v>18004000</v>
      </c>
      <c r="U38" s="11">
        <f t="shared" si="8"/>
        <v>103452452</v>
      </c>
      <c r="V38" s="25"/>
      <c r="W38" s="5">
        <f t="shared" si="1"/>
        <v>80337452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 x14ac:dyDescent="0.3">
      <c r="A39" s="24"/>
      <c r="B39" s="26" t="s">
        <v>23</v>
      </c>
      <c r="D39" s="23" t="s">
        <v>35</v>
      </c>
      <c r="F39" s="11">
        <v>0</v>
      </c>
      <c r="G39" s="11">
        <v>0</v>
      </c>
      <c r="H39" s="11">
        <v>81613410</v>
      </c>
      <c r="I39" s="11">
        <v>0</v>
      </c>
      <c r="J39" s="11">
        <v>0</v>
      </c>
      <c r="K39" s="11">
        <v>3608516</v>
      </c>
      <c r="L39" s="11">
        <v>40064</v>
      </c>
      <c r="M39" s="11">
        <v>0</v>
      </c>
      <c r="N39" s="11">
        <v>0</v>
      </c>
      <c r="O39" s="11">
        <v>0</v>
      </c>
      <c r="P39" s="11">
        <v>123020623</v>
      </c>
      <c r="Q39" s="11">
        <v>1297028</v>
      </c>
      <c r="R39" s="11">
        <v>62997</v>
      </c>
      <c r="S39" s="11">
        <v>3054000</v>
      </c>
      <c r="T39" s="11"/>
      <c r="U39" s="11">
        <f t="shared" si="8"/>
        <v>212696638</v>
      </c>
      <c r="V39" s="25"/>
      <c r="W39" s="5">
        <f t="shared" si="1"/>
        <v>209642638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 x14ac:dyDescent="0.3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 x14ac:dyDescent="0.3">
      <c r="A41" s="24"/>
      <c r="B41" s="29">
        <v>30</v>
      </c>
      <c r="C41" s="30"/>
      <c r="D41" s="31" t="s">
        <v>100</v>
      </c>
      <c r="F41" s="13"/>
      <c r="G41" s="13"/>
      <c r="H41" s="13"/>
      <c r="I41" s="13"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 x14ac:dyDescent="0.3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t="shared" ref="G42:U42" si="9">SUM(G43:G45)</f>
        <v>0</v>
      </c>
      <c r="H42" s="13">
        <f t="shared" si="9"/>
        <v>0</v>
      </c>
      <c r="I42" s="13">
        <f t="shared" si="9"/>
        <v>1160606942</v>
      </c>
      <c r="J42" s="13">
        <f t="shared" si="9"/>
        <v>38359267245</v>
      </c>
      <c r="K42" s="13">
        <f t="shared" si="9"/>
        <v>358590675483</v>
      </c>
      <c r="L42" s="13">
        <f t="shared" si="9"/>
        <v>26317103560</v>
      </c>
      <c r="M42" s="13">
        <f t="shared" si="9"/>
        <v>33912012132</v>
      </c>
      <c r="N42" s="13">
        <f t="shared" si="9"/>
        <v>62799019</v>
      </c>
      <c r="O42" s="13">
        <f t="shared" si="9"/>
        <v>47287711298</v>
      </c>
      <c r="P42" s="13">
        <f t="shared" si="9"/>
        <v>0</v>
      </c>
      <c r="Q42" s="13">
        <f>SUM(Q43:Q45)</f>
        <v>124473745460</v>
      </c>
      <c r="R42" s="13">
        <f t="shared" si="9"/>
        <v>857166368</v>
      </c>
      <c r="S42" s="13">
        <f t="shared" si="9"/>
        <v>0</v>
      </c>
      <c r="T42" s="13">
        <f t="shared" si="9"/>
        <v>0</v>
      </c>
      <c r="U42" s="51">
        <f t="shared" si="9"/>
        <v>631021087507</v>
      </c>
      <c r="V42" s="2"/>
      <c r="W42" s="5">
        <f t="shared" si="1"/>
        <v>631021087507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 x14ac:dyDescent="0.3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245189189</v>
      </c>
      <c r="J43" s="11">
        <v>86473144</v>
      </c>
      <c r="K43" s="11">
        <v>674676204</v>
      </c>
      <c r="L43" s="11">
        <v>109596787</v>
      </c>
      <c r="M43" s="11">
        <v>335394144</v>
      </c>
      <c r="N43" s="11">
        <v>62799019</v>
      </c>
      <c r="O43" s="11"/>
      <c r="P43" s="11"/>
      <c r="Q43" s="11"/>
      <c r="R43" s="11">
        <v>18028000</v>
      </c>
      <c r="S43" s="11"/>
      <c r="T43" s="11"/>
      <c r="U43" s="11">
        <f t="shared" ref="U43:U49" si="10">SUM(F43:T43)</f>
        <v>1532156487</v>
      </c>
      <c r="V43" s="25"/>
      <c r="W43" s="5">
        <f t="shared" si="1"/>
        <v>1532156487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 x14ac:dyDescent="0.3">
      <c r="A44" s="24"/>
      <c r="B44" s="26" t="s">
        <v>39</v>
      </c>
      <c r="D44" s="23" t="s">
        <v>43</v>
      </c>
      <c r="F44" s="11"/>
      <c r="G44" s="11"/>
      <c r="H44" s="11"/>
      <c r="I44" s="11">
        <v>915417753</v>
      </c>
      <c r="J44" s="11">
        <v>38272794101</v>
      </c>
      <c r="K44" s="11">
        <v>357915999279</v>
      </c>
      <c r="L44" s="11">
        <v>26207506773</v>
      </c>
      <c r="M44" s="11">
        <v>33576617988</v>
      </c>
      <c r="N44" s="11"/>
      <c r="O44" s="11">
        <v>47287711298</v>
      </c>
      <c r="P44" s="11"/>
      <c r="Q44" s="11">
        <v>124473745460</v>
      </c>
      <c r="R44" s="11">
        <v>839138368</v>
      </c>
      <c r="S44" s="11"/>
      <c r="T44" s="11"/>
      <c r="U44" s="11">
        <f t="shared" si="10"/>
        <v>629488931020</v>
      </c>
      <c r="V44" s="25"/>
      <c r="W44" s="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 x14ac:dyDescent="0.3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 x14ac:dyDescent="0.3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 x14ac:dyDescent="0.3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157581229675</v>
      </c>
      <c r="R47" s="11"/>
      <c r="S47" s="11"/>
      <c r="T47" s="11"/>
      <c r="U47" s="11">
        <f t="shared" si="10"/>
        <v>157581229675</v>
      </c>
      <c r="V47" s="25"/>
      <c r="W47" s="5">
        <f t="shared" si="1"/>
        <v>157581229675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 x14ac:dyDescent="0.3">
      <c r="A48" s="24"/>
      <c r="B48" s="22" t="s">
        <v>78</v>
      </c>
      <c r="D48" s="23" t="s">
        <v>41</v>
      </c>
      <c r="F48" s="11">
        <v>132888568</v>
      </c>
      <c r="G48" s="11">
        <v>34227878</v>
      </c>
      <c r="H48" s="11">
        <v>76668435</v>
      </c>
      <c r="I48" s="11">
        <v>1765461650</v>
      </c>
      <c r="J48" s="11">
        <v>22887372695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863450939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0"/>
        <v>167882415664</v>
      </c>
      <c r="V48" s="25"/>
      <c r="W48" s="52">
        <f t="shared" si="1"/>
        <v>166785095664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 x14ac:dyDescent="0.3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 ht="25.5" customHeight="1" x14ac:dyDescent="0.25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8" hidden="1" customHeight="1" x14ac:dyDescent="0.25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 t="shared" ref="S51:V51" si="11">+S9-S25</f>
        <v>330486000</v>
      </c>
      <c r="T51" s="10">
        <f t="shared" si="11"/>
        <v>3522000</v>
      </c>
      <c r="U51" s="4">
        <f t="shared" si="11"/>
        <v>-149017879793</v>
      </c>
      <c r="V51" s="4">
        <f t="shared" si="11"/>
        <v>0</v>
      </c>
      <c r="W51" s="4">
        <f>+W9-W25</f>
        <v>-149351887793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8" customHeight="1" x14ac:dyDescent="0.25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8" customHeight="1" x14ac:dyDescent="0.25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8" customHeight="1" x14ac:dyDescent="0.25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8" customHeight="1" x14ac:dyDescent="0.2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8" customHeight="1" x14ac:dyDescent="0.25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8" customHeight="1" x14ac:dyDescent="0.25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8" customHeight="1" x14ac:dyDescent="0.25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8" customHeight="1" x14ac:dyDescent="0.25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8" customHeight="1" x14ac:dyDescent="0.25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8" customHeight="1" x14ac:dyDescent="0.25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8" customHeight="1" x14ac:dyDescent="0.25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8" customHeight="1" x14ac:dyDescent="0.25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8" customHeight="1" x14ac:dyDescent="0.25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 x14ac:dyDescent="0.2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 x14ac:dyDescent="0.2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 x14ac:dyDescent="0.2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 x14ac:dyDescent="0.2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 x14ac:dyDescent="0.2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 x14ac:dyDescent="0.2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 x14ac:dyDescent="0.2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 x14ac:dyDescent="0.2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 x14ac:dyDescent="0.25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 x14ac:dyDescent="0.25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 x14ac:dyDescent="0.2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 x14ac:dyDescent="0.25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 x14ac:dyDescent="0.25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 x14ac:dyDescent="0.25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 x14ac:dyDescent="0.25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6:34" ht="18" customHeight="1" x14ac:dyDescent="0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 x14ac:dyDescent="0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 x14ac:dyDescent="0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 x14ac:dyDescent="0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 x14ac:dyDescent="0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 x14ac:dyDescent="0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 x14ac:dyDescent="0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 x14ac:dyDescent="0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 x14ac:dyDescent="0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 x14ac:dyDescent="0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 x14ac:dyDescent="0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 x14ac:dyDescent="0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 x14ac:dyDescent="0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 x14ac:dyDescent="0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 x14ac:dyDescent="0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 x14ac:dyDescent="0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 x14ac:dyDescent="0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 x14ac:dyDescent="0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 x14ac:dyDescent="0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 x14ac:dyDescent="0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 x14ac:dyDescent="0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 x14ac:dyDescent="0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 x14ac:dyDescent="0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 x14ac:dyDescent="0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 x14ac:dyDescent="0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 x14ac:dyDescent="0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 x14ac:dyDescent="0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 x14ac:dyDescent="0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 x14ac:dyDescent="0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 x14ac:dyDescent="0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 x14ac:dyDescent="0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 x14ac:dyDescent="0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mergeCells count="1">
    <mergeCell ref="K3:M3"/>
  </mergeCells>
  <pageMargins left="0.15748031496062992" right="0.15748031496062992" top="0.70866141732283472" bottom="0.35433070866141736" header="0.31496062992125984" footer="0.31496062992125984"/>
  <pageSetup scale="47" fitToHeight="0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VIGENTE FET</vt:lpstr>
      <vt:lpstr>EJECUTADO FET</vt:lpstr>
      <vt:lpstr>EJEC NO IMPRIMIR</vt:lpstr>
      <vt:lpstr>'EJEC NO IMPRIMIR'!Área_de_impresión</vt:lpstr>
      <vt:lpstr>'EJECUTADO FET'!Área_de_impresión</vt:lpstr>
      <vt:lpstr>'VIGENTE FET'!Área_de_impresión</vt:lpstr>
      <vt:lpstr>'EJEC NO IMPRIMIR'!Títulos_a_imprimir</vt:lpstr>
      <vt:lpstr>'EJECUTADO FET'!Títulos_a_imprimir</vt:lpstr>
      <vt:lpstr>'VIGENTE FET'!Títulos_a_imprimir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MODIFICACIONES PRESUPUESTARIAS DGOP</dc:subject>
  <dc:creator>LILIAN</dc:creator>
  <cp:lastModifiedBy>Windows User</cp:lastModifiedBy>
  <cp:lastPrinted>2021-06-11T14:30:10Z</cp:lastPrinted>
  <dcterms:created xsi:type="dcterms:W3CDTF">1998-06-30T14:14:38Z</dcterms:created>
  <dcterms:modified xsi:type="dcterms:W3CDTF">2021-06-15T21:08:25Z</dcterms:modified>
</cp:coreProperties>
</file>